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2\PROFIL KESEHATAN 2022\"/>
    </mc:Choice>
  </mc:AlternateContent>
  <xr:revisionPtr revIDLastSave="0" documentId="13_ncr:1_{8D7C5F35-19C4-4098-91DF-A90B71B3EF05}" xr6:coauthVersionLast="47" xr6:coauthVersionMax="47" xr10:uidLastSave="{00000000-0000-0000-0000-000000000000}"/>
  <bookViews>
    <workbookView xWindow="-120" yWindow="-120" windowWidth="29040" windowHeight="15720" activeTab="2" xr2:uid="{70B7A136-9B91-4A2F-A838-7E7ABC78F630}"/>
  </bookViews>
  <sheets>
    <sheet name="TBC" sheetId="1" r:id="rId1"/>
    <sheet name="PNEUMONI" sheetId="2" r:id="rId2"/>
    <sheet name="HIV" sheetId="3" r:id="rId3"/>
    <sheet name="KUSTA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4" l="1"/>
  <c r="H41" i="4" s="1"/>
  <c r="G40" i="4"/>
  <c r="I40" i="4" s="1"/>
  <c r="E40" i="4"/>
  <c r="E41" i="4" s="1"/>
  <c r="D40" i="4"/>
  <c r="D41" i="4" s="1"/>
  <c r="I39" i="4"/>
  <c r="F39" i="4"/>
  <c r="I38" i="4"/>
  <c r="F38" i="4"/>
  <c r="I37" i="4"/>
  <c r="F37" i="4"/>
  <c r="I36" i="4"/>
  <c r="F36" i="4"/>
  <c r="K35" i="4"/>
  <c r="L35" i="4" s="1"/>
  <c r="I35" i="4"/>
  <c r="F35" i="4"/>
  <c r="K34" i="4"/>
  <c r="L34" i="4" s="1"/>
  <c r="I34" i="4"/>
  <c r="F34" i="4"/>
  <c r="K33" i="4"/>
  <c r="L33" i="4" s="1"/>
  <c r="I33" i="4"/>
  <c r="F33" i="4"/>
  <c r="K32" i="4"/>
  <c r="L32" i="4" s="1"/>
  <c r="I32" i="4"/>
  <c r="F32" i="4"/>
  <c r="K31" i="4"/>
  <c r="I31" i="4"/>
  <c r="F31" i="4"/>
  <c r="I30" i="4"/>
  <c r="F30" i="4"/>
  <c r="K29" i="4"/>
  <c r="I29" i="4"/>
  <c r="F29" i="4"/>
  <c r="K28" i="4"/>
  <c r="J28" i="4"/>
  <c r="I28" i="4"/>
  <c r="F28" i="4"/>
  <c r="K27" i="4"/>
  <c r="L27" i="4" s="1"/>
  <c r="J27" i="4"/>
  <c r="I27" i="4"/>
  <c r="F27" i="4"/>
  <c r="K26" i="4"/>
  <c r="J26" i="4"/>
  <c r="L26" i="4" s="1"/>
  <c r="I26" i="4"/>
  <c r="F26" i="4"/>
  <c r="K25" i="4"/>
  <c r="J25" i="4"/>
  <c r="L25" i="4" s="1"/>
  <c r="I25" i="4"/>
  <c r="F25" i="4"/>
  <c r="K24" i="4"/>
  <c r="J24" i="4"/>
  <c r="I24" i="4"/>
  <c r="F24" i="4"/>
  <c r="K23" i="4"/>
  <c r="J23" i="4"/>
  <c r="L23" i="4" s="1"/>
  <c r="I23" i="4"/>
  <c r="F23" i="4"/>
  <c r="K22" i="4"/>
  <c r="I22" i="4"/>
  <c r="F22" i="4"/>
  <c r="K21" i="4"/>
  <c r="J21" i="4"/>
  <c r="I21" i="4"/>
  <c r="F21" i="4"/>
  <c r="J20" i="4"/>
  <c r="I20" i="4"/>
  <c r="F20" i="4"/>
  <c r="K19" i="4"/>
  <c r="J19" i="4"/>
  <c r="L19" i="4" s="1"/>
  <c r="I19" i="4"/>
  <c r="F19" i="4"/>
  <c r="K18" i="4"/>
  <c r="J18" i="4"/>
  <c r="L18" i="4" s="1"/>
  <c r="I18" i="4"/>
  <c r="F18" i="4"/>
  <c r="K17" i="4"/>
  <c r="J17" i="4"/>
  <c r="L17" i="4" s="1"/>
  <c r="I17" i="4"/>
  <c r="F17" i="4"/>
  <c r="K16" i="4"/>
  <c r="J16" i="4"/>
  <c r="L16" i="4" s="1"/>
  <c r="I16" i="4"/>
  <c r="F16" i="4"/>
  <c r="K15" i="4"/>
  <c r="L15" i="4" s="1"/>
  <c r="J15" i="4"/>
  <c r="I15" i="4"/>
  <c r="F15" i="4"/>
  <c r="K14" i="4"/>
  <c r="J14" i="4"/>
  <c r="I14" i="4"/>
  <c r="F14" i="4"/>
  <c r="K13" i="4"/>
  <c r="J13" i="4"/>
  <c r="I13" i="4"/>
  <c r="F13" i="4"/>
  <c r="K12" i="4"/>
  <c r="J12" i="4"/>
  <c r="I12" i="4"/>
  <c r="F12" i="4"/>
  <c r="K11" i="4"/>
  <c r="J11" i="4"/>
  <c r="I11" i="4"/>
  <c r="F11" i="4"/>
  <c r="K10" i="4"/>
  <c r="J10" i="4"/>
  <c r="L10" i="4" s="1"/>
  <c r="I10" i="4"/>
  <c r="F10" i="4"/>
  <c r="K9" i="4"/>
  <c r="K40" i="4" s="1"/>
  <c r="J9" i="4"/>
  <c r="I9" i="4"/>
  <c r="F9" i="4"/>
  <c r="F18" i="3"/>
  <c r="D14" i="3"/>
  <c r="D15" i="3" s="1"/>
  <c r="C14" i="3"/>
  <c r="C15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G43" i="2"/>
  <c r="G44" i="2" s="1"/>
  <c r="R41" i="2"/>
  <c r="Q41" i="2"/>
  <c r="S41" i="2" s="1"/>
  <c r="L41" i="2"/>
  <c r="N41" i="2" s="1"/>
  <c r="K41" i="2"/>
  <c r="J41" i="2"/>
  <c r="I41" i="2"/>
  <c r="M41" i="2" s="1"/>
  <c r="H41" i="2"/>
  <c r="F41" i="2"/>
  <c r="G41" i="2" s="1"/>
  <c r="E41" i="2"/>
  <c r="D41" i="2"/>
  <c r="S40" i="2"/>
  <c r="N40" i="2"/>
  <c r="M40" i="2"/>
  <c r="O40" i="2" s="1"/>
  <c r="S39" i="2"/>
  <c r="N39" i="2"/>
  <c r="M39" i="2"/>
  <c r="O39" i="2" s="1"/>
  <c r="S38" i="2"/>
  <c r="N38" i="2"/>
  <c r="M38" i="2"/>
  <c r="O38" i="2" s="1"/>
  <c r="G38" i="2"/>
  <c r="S37" i="2"/>
  <c r="N37" i="2"/>
  <c r="M37" i="2"/>
  <c r="O37" i="2" s="1"/>
  <c r="P37" i="2" s="1"/>
  <c r="G37" i="2"/>
  <c r="S36" i="2"/>
  <c r="N36" i="2"/>
  <c r="M36" i="2"/>
  <c r="G36" i="2"/>
  <c r="S35" i="2"/>
  <c r="N35" i="2"/>
  <c r="M35" i="2"/>
  <c r="O35" i="2" s="1"/>
  <c r="P35" i="2" s="1"/>
  <c r="G35" i="2"/>
  <c r="S34" i="2"/>
  <c r="N34" i="2"/>
  <c r="M34" i="2"/>
  <c r="G34" i="2"/>
  <c r="S33" i="2"/>
  <c r="N33" i="2"/>
  <c r="O33" i="2" s="1"/>
  <c r="P33" i="2" s="1"/>
  <c r="M33" i="2"/>
  <c r="G33" i="2"/>
  <c r="S32" i="2"/>
  <c r="N32" i="2"/>
  <c r="M32" i="2"/>
  <c r="O32" i="2" s="1"/>
  <c r="P32" i="2" s="1"/>
  <c r="G32" i="2"/>
  <c r="S31" i="2"/>
  <c r="N31" i="2"/>
  <c r="M31" i="2"/>
  <c r="G31" i="2"/>
  <c r="S30" i="2"/>
  <c r="N30" i="2"/>
  <c r="M30" i="2"/>
  <c r="O30" i="2" s="1"/>
  <c r="P30" i="2" s="1"/>
  <c r="G30" i="2"/>
  <c r="S29" i="2"/>
  <c r="O29" i="2"/>
  <c r="P29" i="2" s="1"/>
  <c r="N29" i="2"/>
  <c r="M29" i="2"/>
  <c r="G29" i="2"/>
  <c r="S28" i="2"/>
  <c r="N28" i="2"/>
  <c r="M28" i="2"/>
  <c r="G28" i="2"/>
  <c r="S27" i="2"/>
  <c r="N27" i="2"/>
  <c r="M27" i="2"/>
  <c r="O27" i="2" s="1"/>
  <c r="P27" i="2" s="1"/>
  <c r="G27" i="2"/>
  <c r="S26" i="2"/>
  <c r="N26" i="2"/>
  <c r="M26" i="2"/>
  <c r="O26" i="2" s="1"/>
  <c r="P26" i="2" s="1"/>
  <c r="G26" i="2"/>
  <c r="S25" i="2"/>
  <c r="N25" i="2"/>
  <c r="M25" i="2"/>
  <c r="O25" i="2" s="1"/>
  <c r="P25" i="2" s="1"/>
  <c r="G25" i="2"/>
  <c r="S24" i="2"/>
  <c r="N24" i="2"/>
  <c r="M24" i="2"/>
  <c r="G24" i="2"/>
  <c r="S23" i="2"/>
  <c r="N23" i="2"/>
  <c r="M23" i="2"/>
  <c r="O23" i="2" s="1"/>
  <c r="P23" i="2" s="1"/>
  <c r="G23" i="2"/>
  <c r="S22" i="2"/>
  <c r="N22" i="2"/>
  <c r="M22" i="2"/>
  <c r="G22" i="2"/>
  <c r="S21" i="2"/>
  <c r="N21" i="2"/>
  <c r="O21" i="2" s="1"/>
  <c r="P21" i="2" s="1"/>
  <c r="M21" i="2"/>
  <c r="G21" i="2"/>
  <c r="S20" i="2"/>
  <c r="N20" i="2"/>
  <c r="M20" i="2"/>
  <c r="O20" i="2" s="1"/>
  <c r="P20" i="2" s="1"/>
  <c r="G20" i="2"/>
  <c r="S19" i="2"/>
  <c r="N19" i="2"/>
  <c r="M19" i="2"/>
  <c r="G19" i="2"/>
  <c r="S18" i="2"/>
  <c r="N18" i="2"/>
  <c r="M18" i="2"/>
  <c r="O18" i="2" s="1"/>
  <c r="P18" i="2" s="1"/>
  <c r="G18" i="2"/>
  <c r="S17" i="2"/>
  <c r="O17" i="2"/>
  <c r="P17" i="2" s="1"/>
  <c r="N17" i="2"/>
  <c r="M17" i="2"/>
  <c r="G17" i="2"/>
  <c r="S16" i="2"/>
  <c r="N16" i="2"/>
  <c r="M16" i="2"/>
  <c r="G16" i="2"/>
  <c r="S15" i="2"/>
  <c r="N15" i="2"/>
  <c r="M15" i="2"/>
  <c r="O15" i="2" s="1"/>
  <c r="P15" i="2" s="1"/>
  <c r="G15" i="2"/>
  <c r="S14" i="2"/>
  <c r="N14" i="2"/>
  <c r="M14" i="2"/>
  <c r="G14" i="2"/>
  <c r="S13" i="2"/>
  <c r="N13" i="2"/>
  <c r="M13" i="2"/>
  <c r="O13" i="2" s="1"/>
  <c r="P13" i="2" s="1"/>
  <c r="G13" i="2"/>
  <c r="S12" i="2"/>
  <c r="N12" i="2"/>
  <c r="M12" i="2"/>
  <c r="O12" i="2" s="1"/>
  <c r="P12" i="2" s="1"/>
  <c r="G12" i="2"/>
  <c r="S11" i="2"/>
  <c r="N11" i="2"/>
  <c r="M11" i="2"/>
  <c r="O11" i="2" s="1"/>
  <c r="P11" i="2" s="1"/>
  <c r="G11" i="2"/>
  <c r="S10" i="2"/>
  <c r="N10" i="2"/>
  <c r="M10" i="2"/>
  <c r="O10" i="2" s="1"/>
  <c r="P10" i="2" s="1"/>
  <c r="G10" i="2"/>
  <c r="J42" i="1"/>
  <c r="J48" i="1" s="1"/>
  <c r="G42" i="1"/>
  <c r="E42" i="1"/>
  <c r="D42" i="1"/>
  <c r="G44" i="1" s="1"/>
  <c r="I40" i="1"/>
  <c r="I39" i="1"/>
  <c r="I38" i="1"/>
  <c r="H38" i="1"/>
  <c r="F38" i="1"/>
  <c r="I37" i="1"/>
  <c r="H37" i="1" s="1"/>
  <c r="I36" i="1"/>
  <c r="F36" i="1" s="1"/>
  <c r="I35" i="1"/>
  <c r="H35" i="1" s="1"/>
  <c r="I34" i="1"/>
  <c r="H34" i="1" s="1"/>
  <c r="I33" i="1"/>
  <c r="F33" i="1" s="1"/>
  <c r="H33" i="1"/>
  <c r="I32" i="1"/>
  <c r="H32" i="1" s="1"/>
  <c r="I31" i="1"/>
  <c r="H31" i="1"/>
  <c r="F31" i="1"/>
  <c r="I30" i="1"/>
  <c r="H30" i="1" s="1"/>
  <c r="I29" i="1"/>
  <c r="F29" i="1" s="1"/>
  <c r="H29" i="1"/>
  <c r="I28" i="1"/>
  <c r="H28" i="1" s="1"/>
  <c r="I27" i="1"/>
  <c r="H27" i="1" s="1"/>
  <c r="F27" i="1"/>
  <c r="I26" i="1"/>
  <c r="H26" i="1" s="1"/>
  <c r="I25" i="1"/>
  <c r="F25" i="1" s="1"/>
  <c r="I24" i="1"/>
  <c r="H24" i="1" s="1"/>
  <c r="I23" i="1"/>
  <c r="H23" i="1"/>
  <c r="F23" i="1"/>
  <c r="I22" i="1"/>
  <c r="H22" i="1" s="1"/>
  <c r="I21" i="1"/>
  <c r="F21" i="1" s="1"/>
  <c r="H21" i="1"/>
  <c r="I20" i="1"/>
  <c r="H20" i="1" s="1"/>
  <c r="I19" i="1"/>
  <c r="H19" i="1"/>
  <c r="F19" i="1"/>
  <c r="I18" i="1"/>
  <c r="H18" i="1" s="1"/>
  <c r="I17" i="1"/>
  <c r="F17" i="1" s="1"/>
  <c r="I16" i="1"/>
  <c r="H16" i="1" s="1"/>
  <c r="F16" i="1"/>
  <c r="I15" i="1"/>
  <c r="F15" i="1" s="1"/>
  <c r="H15" i="1"/>
  <c r="I14" i="1"/>
  <c r="H14" i="1" s="1"/>
  <c r="I13" i="1"/>
  <c r="F13" i="1" s="1"/>
  <c r="I12" i="1"/>
  <c r="H12" i="1"/>
  <c r="F12" i="1"/>
  <c r="I11" i="1"/>
  <c r="F11" i="1" s="1"/>
  <c r="H11" i="1"/>
  <c r="I10" i="1"/>
  <c r="H10" i="1" s="1"/>
  <c r="O22" i="2" l="1"/>
  <c r="P22" i="2" s="1"/>
  <c r="O24" i="2"/>
  <c r="P24" i="2" s="1"/>
  <c r="O28" i="2"/>
  <c r="P28" i="2" s="1"/>
  <c r="O41" i="2"/>
  <c r="P41" i="2" s="1"/>
  <c r="O19" i="2"/>
  <c r="P19" i="2" s="1"/>
  <c r="O34" i="2"/>
  <c r="P34" i="2" s="1"/>
  <c r="O36" i="2"/>
  <c r="P36" i="2" s="1"/>
  <c r="O14" i="2"/>
  <c r="P14" i="2" s="1"/>
  <c r="O16" i="2"/>
  <c r="P16" i="2" s="1"/>
  <c r="O31" i="2"/>
  <c r="P31" i="2" s="1"/>
  <c r="L24" i="4"/>
  <c r="L12" i="4"/>
  <c r="L14" i="4"/>
  <c r="L28" i="4"/>
  <c r="F40" i="4"/>
  <c r="J40" i="4"/>
  <c r="J42" i="4" s="1"/>
  <c r="L11" i="4"/>
  <c r="L13" i="4"/>
  <c r="L21" i="4"/>
  <c r="H13" i="1"/>
  <c r="F20" i="1"/>
  <c r="F24" i="1"/>
  <c r="F14" i="1"/>
  <c r="H17" i="1"/>
  <c r="F28" i="1"/>
  <c r="F32" i="1"/>
  <c r="H36" i="1"/>
  <c r="H25" i="1"/>
  <c r="K42" i="4"/>
  <c r="K41" i="4"/>
  <c r="G41" i="4"/>
  <c r="L9" i="4"/>
  <c r="L40" i="4" s="1"/>
  <c r="L42" i="4" s="1"/>
  <c r="E14" i="3"/>
  <c r="F22" i="1"/>
  <c r="F30" i="1"/>
  <c r="I42" i="1"/>
  <c r="F10" i="1"/>
  <c r="F18" i="1"/>
  <c r="F26" i="1"/>
  <c r="F34" i="1"/>
  <c r="F37" i="1"/>
  <c r="J41" i="4" l="1"/>
  <c r="I45" i="1"/>
  <c r="F42" i="1"/>
  <c r="H42" i="1"/>
</calcChain>
</file>

<file path=xl/sharedStrings.xml><?xml version="1.0" encoding="utf-8"?>
<sst xmlns="http://schemas.openxmlformats.org/spreadsheetml/2006/main" count="265" uniqueCount="102">
  <si>
    <t xml:space="preserve">JUMLAH TERDUGA TUBERKULOSIS, KASUS TUBERKULOSIS, KASUS TUBERKULOSIS ANAK, CASE NOTIFICATION RATE (CNR) </t>
  </si>
  <si>
    <t>PER 100.000 PENDUDUK DAN CASE DETECTION RATE (CDR) MENURUT JENIS KELAMIN, KECAMATAN, DAN PUSKESMAS</t>
  </si>
  <si>
    <t>NO</t>
  </si>
  <si>
    <t>KECAMATAN</t>
  </si>
  <si>
    <t>PUSKESMAS</t>
  </si>
  <si>
    <t>JUMLAH TERDUGA TUBERKULOSIS YANG MENDAPATKAN PELAYANAN SESUAI STANDAR</t>
  </si>
  <si>
    <t>JUMLAH SEMUA KASUS TUBERKULOSIS</t>
  </si>
  <si>
    <t>KASUS TUBERKULOSIS ANAK 0-14 TAHUN</t>
  </si>
  <si>
    <t>LAKI-LAKI</t>
  </si>
  <si>
    <t>PEREMPUAN</t>
  </si>
  <si>
    <t>LAKI-LAKI + PEREMPUAN</t>
  </si>
  <si>
    <t>JUMLAH</t>
  </si>
  <si>
    <t>%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</si>
  <si>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</si>
  <si>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</si>
  <si>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</si>
  <si>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</si>
  <si>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</si>
  <si>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</si>
  <si>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</si>
  <si>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</si>
  <si>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</si>
  <si>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</si>
  <si>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</si>
  <si>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</si>
  <si>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</si>
  <si>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</si>
  <si>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</si>
  <si>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</si>
  <si>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</si>
  <si>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</si>
  <si>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</si>
  <si>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</si>
  <si>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</si>
  <si>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</si>
  <si>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</si>
  <si>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</si>
  <si>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</si>
  <si>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</si>
  <si>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</si>
  <si>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</si>
  <si>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</si>
  <si>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</si>
  <si>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</si>
  <si>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</si>
  <si>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</si>
  <si>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 xml:space="preserve">JUMLAH TERDUGA TUBERKULOSIS </t>
  </si>
  <si>
    <t>% ORANG TERDUGA TUBERKULOSIS (TBC) MENDAPATKAN PELAYANAN TUBERKULOSIS SESUAI STANDAR</t>
  </si>
  <si>
    <r>
      <rPr>
        <b/>
        <i/>
        <sz val="11"/>
        <color theme="1"/>
        <rFont val="Arial"/>
        <family val="2"/>
      </rPr>
      <t xml:space="preserve">CNR SEMUA </t>
    </r>
    <r>
      <rPr>
        <b/>
        <sz val="11"/>
        <color theme="1"/>
        <rFont val="Arial"/>
        <family val="2"/>
      </rPr>
      <t>KASUS TUBERKULOSIS PER 100.000 PENDUDUK</t>
    </r>
  </si>
  <si>
    <t xml:space="preserve">PERKIRAAN INSIDEN TUBERKULOSIS (DALAM ABSOLUT) BERDASARKAN MODELING TAHUN 2021        </t>
  </si>
  <si>
    <t xml:space="preserve">CASE DETECTION RATE (%)  Tahun 2021 </t>
  </si>
  <si>
    <t>37 %</t>
  </si>
  <si>
    <t>CAKUPAN PENEMUAN KASUS TUBERKULOSIS ANAK (%)</t>
  </si>
  <si>
    <t xml:space="preserve">Sumber : Bidang P2P </t>
  </si>
  <si>
    <t xml:space="preserve">Keterangan: </t>
  </si>
  <si>
    <t xml:space="preserve">Jumlah pasien adalah seluruh pasien Tuberkulosis yang ada di wilayah kerja puskesmas tersebut termasuk pasien yang ditemukan di RS, BBKPM/BPKPM/BP4, Lembaga Pemasyarakatan, </t>
  </si>
  <si>
    <t>Rumah Tahanan, Dokter Praktek Mandiri, Klinik dll</t>
  </si>
  <si>
    <t xml:space="preserve">                                                                      PENEMUAN KASUS PNEUMONIA BALITA MENURUT JENIS KELAMIN, KECAMATAN, DAN 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</si>
  <si>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</si>
  <si>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</si>
  <si>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</si>
  <si>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</si>
  <si>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</si>
  <si>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</si>
  <si>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TATA-LAKSANA STANDAR (DIHITUNG NAPAS / LIHAT TDDK*)</t>
  </si>
  <si>
    <t>PERSENTASE YANG DIBERIKAN TATALAKSANA STANDAR</t>
  </si>
  <si>
    <t xml:space="preserve">PNEUMONIA </t>
  </si>
  <si>
    <t>PNEUMONIA BERAT</t>
  </si>
  <si>
    <t xml:space="preserve">% </t>
  </si>
  <si>
    <t>L</t>
  </si>
  <si>
    <t>P</t>
  </si>
  <si>
    <t>L + P</t>
  </si>
  <si>
    <t>Prevalensi pneumonia pada balita (%)</t>
  </si>
  <si>
    <t>Jumlah Puskesmas yang melakukan tatalaksana Standar minimal 60%</t>
  </si>
  <si>
    <t>Persentase Puskesmas yang melakukan tatalaksana standar minimal 60%</t>
  </si>
  <si>
    <t>* TDDK = tarikan dinding dada ke dalam</t>
  </si>
  <si>
    <t>Jumlah kasus adalah seluruh kasus yang ada di wilayah kerja puskesmas tersebut termasuk kasus yang ditemukan di RS</t>
  </si>
  <si>
    <t>Persentase perkiraan kasus pneumonia pada balita berbeda untuk setiap provinsi, sesuai hasil riskesdas</t>
  </si>
  <si>
    <t>JUMLAH KASUS HIV MENURUT JENIS KELAMIN DAN KELOMPOK UMUR</t>
  </si>
  <si>
    <t>KELOMPOK UMUR</t>
  </si>
  <si>
    <t>H I V</t>
  </si>
  <si>
    <t>L+P</t>
  </si>
  <si>
    <t>PROPORSI KELOMPOK UMUR</t>
  </si>
  <si>
    <t>≤ 4 TAHUN</t>
  </si>
  <si>
    <t>5 - 14 TAHUN</t>
  </si>
  <si>
    <t>15 - 19 TAHUN</t>
  </si>
  <si>
    <t>20 - 24 TAHUN</t>
  </si>
  <si>
    <t>25 - 49 TAHUN</t>
  </si>
  <si>
    <t>≥ 50 TAHUN</t>
  </si>
  <si>
    <t>PROPORSI JENIS KELAMIN</t>
  </si>
  <si>
    <t xml:space="preserve">Jumlah estimasi  orang  dengan risiko terinfeksi HIV </t>
  </si>
  <si>
    <t>Jumlah orang dengan risiko terinfeksi HIV yang mendapatkan pelayanan sesuai standar</t>
  </si>
  <si>
    <t xml:space="preserve">Persentase orang dengan risiko terinfeksi HIV mendapatkan 
pelayanan  deteksi dini HIV sesuai standar
</t>
  </si>
  <si>
    <t>Keterangan: Jumlah kasus adalah seluruh kasus baru yang ada di wilayah kerja puskesmas tersebut termasuk kasus yang ditemukan di RS</t>
  </si>
  <si>
    <t>KASUS BARU KUSTA MENURUT JENIS KELAMIN, KECAMATAN, DAN PUSKESMAS</t>
  </si>
  <si>
    <t>KASUS BARU</t>
  </si>
  <si>
    <t>Pausi Basiler (PB)/ Kusta kering</t>
  </si>
  <si>
    <t>Multi Basiler (MB)/ Kusta Basah</t>
  </si>
  <si>
    <t>PB + MB</t>
  </si>
  <si>
    <r>
      <t>ANGKA PENEMUAN KASUS BARU (NCDR/</t>
    </r>
    <r>
      <rPr>
        <b/>
        <i/>
        <sz val="11"/>
        <color theme="1"/>
        <rFont val="Arial"/>
        <family val="2"/>
      </rPr>
      <t>NEW CASE DETECTION RATE</t>
    </r>
    <r>
      <rPr>
        <b/>
        <sz val="11"/>
        <color theme="1"/>
        <rFont val="Arial"/>
        <family val="2"/>
      </rPr>
      <t>) PER 100.000 PENDUDUK</t>
    </r>
  </si>
  <si>
    <t xml:space="preserve"> </t>
  </si>
  <si>
    <t>KABUPATEN PONOROGO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</si>
</sst>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"/>
    <numFmt numFmtId="165" formatCode="_(* #,##0_);_(* \(#,##0\);_(* &quot;-&quot;_);_(@_)"/>
    <numFmt numFmtId="166" formatCode="_(* #,##0.0_);_(* \(#,##0.0\);_(* &quot;-&quot;_);_(@_)"/>
    <numFmt numFmtId="167" formatCode="_(* #,##0_);_(* \(#,##0\);_(* &quot;-&quot;??_);_(@_)"/>
    <numFmt numFmtId="168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DD0806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theme="2"/>
        <bgColor indexed="64"/>
      </patternFill>
    </fill>
    <fill>
      <patternFill patternType="solid">
        <fgColor rgb="FF969696"/>
        <bgColor rgb="FF96969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37" fontId="8" fillId="4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9" fontId="8" fillId="0" borderId="3" xfId="0" applyNumberFormat="1" applyFont="1" applyBorder="1" applyAlignment="1">
      <alignment vertical="center"/>
    </xf>
    <xf numFmtId="39" fontId="8" fillId="0" borderId="3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1" fontId="8" fillId="0" borderId="1" xfId="0" applyNumberFormat="1" applyFont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/>
    <xf numFmtId="164" fontId="4" fillId="0" borderId="1" xfId="0" applyNumberFormat="1" applyFont="1" applyBorder="1" applyAlignment="1">
      <alignment vertical="center"/>
    </xf>
    <xf numFmtId="3" fontId="4" fillId="5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3" fontId="8" fillId="4" borderId="1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7" fontId="8" fillId="4" borderId="1" xfId="0" applyNumberFormat="1" applyFont="1" applyFill="1" applyBorder="1" applyAlignment="1">
      <alignment vertical="center"/>
    </xf>
    <xf numFmtId="168" fontId="8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/>
    </xf>
    <xf numFmtId="37" fontId="12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7" fontId="2" fillId="0" borderId="1" xfId="0" applyNumberFormat="1" applyFont="1" applyBorder="1" applyAlignment="1">
      <alignment vertical="center"/>
    </xf>
    <xf numFmtId="37" fontId="2" fillId="6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41" fontId="3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37" fontId="12" fillId="0" borderId="0" xfId="0" applyNumberFormat="1" applyFont="1" applyAlignment="1">
      <alignment vertical="center"/>
    </xf>
    <xf numFmtId="37" fontId="4" fillId="0" borderId="1" xfId="0" applyNumberFormat="1" applyFont="1" applyBorder="1" applyAlignment="1">
      <alignment vertical="center"/>
    </xf>
    <xf numFmtId="37" fontId="7" fillId="0" borderId="1" xfId="0" applyNumberFormat="1" applyFont="1" applyBorder="1" applyAlignment="1">
      <alignment horizontal="right"/>
    </xf>
    <xf numFmtId="37" fontId="8" fillId="0" borderId="1" xfId="0" applyNumberFormat="1" applyFont="1" applyBorder="1" applyAlignment="1">
      <alignment vertical="center"/>
    </xf>
    <xf numFmtId="164" fontId="8" fillId="6" borderId="1" xfId="0" applyNumberFormat="1" applyFont="1" applyFill="1" applyBorder="1" applyAlignment="1">
      <alignment vertical="center"/>
    </xf>
    <xf numFmtId="3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822%20FIX%20PROFILKES%20Kab.%20PONOROGO%202021%20FINIS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Luas Wil"/>
      <sheetName val="2. Jml Pend"/>
      <sheetName val="3. Ijazah tertinggi"/>
      <sheetName val="4. Fasyankes Kepemilikan"/>
      <sheetName val="5. Jml Kunj"/>
      <sheetName val="6. Gadar"/>
      <sheetName val="7. Angka Kematian"/>
      <sheetName val="8. Indikator Kinerja RS"/>
      <sheetName val="9. Ketersediaan Obat Vaksin"/>
      <sheetName val="10. Posyandu Posbindu"/>
      <sheetName val="11. Tnga medis"/>
      <sheetName val="12. Prwt Bdn"/>
      <sheetName val="13. Kesmas Kesling Gizi"/>
      <sheetName val="14. Pnjg Medis"/>
      <sheetName val="15. Farmasi"/>
      <sheetName val="16. Pndkug Kes"/>
      <sheetName val="17. Jamkes"/>
      <sheetName val="18. Dana Desa"/>
      <sheetName val="19. Anggaran Kes"/>
      <sheetName val="20. Jml Kelahiran"/>
      <sheetName val="21. AKI"/>
      <sheetName val="22. AKI Penyebab"/>
      <sheetName val="23. Yankes bumilbulin"/>
      <sheetName val="24. Imun Td"/>
      <sheetName val="25. TD WUS Tdk Hml"/>
      <sheetName val="26. TD WUS Hamil"/>
      <sheetName val="27. Tablet Tmbh Drh"/>
      <sheetName val="28. KB Aktif"/>
      <sheetName val="29. KB Pasca "/>
      <sheetName val="30. Komplikasi Kbdn"/>
      <sheetName val="31. Kmtian NeoBayi"/>
      <sheetName val="32. Kmtian NeoBy Penyebab"/>
      <sheetName val="33. BBLR"/>
      <sheetName val="34. Kunj Neo"/>
      <sheetName val="35. IMD ASI Ex"/>
      <sheetName val="36. Yankes By"/>
      <sheetName val="37. UCI"/>
      <sheetName val="38. HBO BCG"/>
      <sheetName val="39. DPT Polio Dll"/>
      <sheetName val="40. DPT Dll Baduta"/>
      <sheetName val="41. Vit A"/>
      <sheetName val="42. Yankes Balita"/>
      <sheetName val="43. Balita Ditimbang"/>
      <sheetName val="44. Gizi Balita"/>
      <sheetName val="45. Yankes Peserta Didik"/>
      <sheetName val="46. Yankes Gilut"/>
      <sheetName val="47. Yankes Gilut SD"/>
      <sheetName val="48. Yankes Usipro"/>
      <sheetName val="49. Yankes Usila"/>
      <sheetName val="50. Yankes Klrga"/>
      <sheetName val="51. Terduga TB"/>
      <sheetName val="52. Kesembuhan TB"/>
      <sheetName val="53. Pneumonia"/>
      <sheetName val="54. HIV"/>
      <sheetName val="55. AIDS"/>
      <sheetName val="56. Diare"/>
      <sheetName val="57. Kusta"/>
      <sheetName val="58. Kusta Br Cacat"/>
      <sheetName val="59. Prevalensi Kusta"/>
      <sheetName val="60. Kusta slse Brobat"/>
      <sheetName val="60a. Covid"/>
      <sheetName val="60b.Covid 2"/>
      <sheetName val="60c. Spesimen Covid"/>
      <sheetName val="61. AFP Non Polio"/>
      <sheetName val="62. Peny Bs Dicegah Imun"/>
      <sheetName val="63. KLB Desa"/>
      <sheetName val="64. KLB"/>
      <sheetName val="65. DBD"/>
      <sheetName val="66. Malaria"/>
      <sheetName val="67. Filariasis"/>
      <sheetName val="68. HT"/>
      <sheetName val="69. DM"/>
      <sheetName val="70. Deteksi Dini IVA"/>
      <sheetName val="71. ODGJ"/>
      <sheetName val="72. Srn Air Mnum"/>
      <sheetName val="73. Jamban Sht"/>
      <sheetName val="74. Sntsi Ds"/>
      <sheetName val="75. Tmpt2 Umum"/>
      <sheetName val="76. Tmp Pengelo Mknn"/>
      <sheetName val="77. SPM"/>
    </sheetNames>
    <sheetDataSet>
      <sheetData sheetId="0"/>
      <sheetData sheetId="1"/>
      <sheetData sheetId="2">
        <row r="25">
          <cell r="C25">
            <v>17631</v>
          </cell>
          <cell r="D25">
            <v>26228</v>
          </cell>
          <cell r="E25">
            <v>43859</v>
          </cell>
        </row>
        <row r="26">
          <cell r="E26">
            <v>877121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D272-4F8D-47AC-960E-A3B6B3339BEC}">
  <dimension ref="A2:J53"/>
  <sheetViews>
    <sheetView workbookViewId="0">
      <selection activeCell="M19" sqref="M19"/>
    </sheetView>
  </sheetViews>
  <sheetFormatPr defaultRowHeight="15" x14ac:dyDescent="0.25"/>
  <cols>
    <col min="1" max="1" width="5.85546875" customWidth="1"/>
    <col min="2" max="2" width="18.85546875" customWidth="1"/>
    <col min="3" max="3" width="20" customWidth="1"/>
    <col min="4" max="4" width="29.5703125" customWidth="1"/>
    <col min="9" max="9" width="15.140625" customWidth="1"/>
    <col min="10" max="10" width="18" customWidth="1"/>
  </cols>
  <sheetData>
    <row r="2" spans="1:10" ht="15.7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5"/>
      <c r="J5" s="5"/>
    </row>
    <row r="6" spans="1:10" x14ac:dyDescent="0.25">
      <c r="A6" s="6" t="s">
        <v>2</v>
      </c>
      <c r="B6" s="6" t="s">
        <v>3</v>
      </c>
      <c r="C6" s="6" t="s">
        <v>4</v>
      </c>
      <c r="D6" s="7" t="s">
        <v>5</v>
      </c>
      <c r="E6" s="7" t="s">
        <v>6</v>
      </c>
      <c r="F6" s="8"/>
      <c r="G6" s="8"/>
      <c r="H6" s="8"/>
      <c r="I6" s="8"/>
      <c r="J6" s="7" t="s">
        <v>7</v>
      </c>
    </row>
    <row r="7" spans="1:10" ht="24.75" customHeight="1" x14ac:dyDescent="0.25">
      <c r="A7" s="8"/>
      <c r="B7" s="8"/>
      <c r="C7" s="8"/>
      <c r="D7" s="8"/>
      <c r="E7" s="6" t="s">
        <v>8</v>
      </c>
      <c r="F7" s="8"/>
      <c r="G7" s="6" t="s">
        <v>9</v>
      </c>
      <c r="H7" s="8"/>
      <c r="I7" s="7" t="s">
        <v>10</v>
      </c>
      <c r="J7" s="8"/>
    </row>
    <row r="8" spans="1:10" ht="25.5" customHeight="1" x14ac:dyDescent="0.25">
      <c r="A8" s="8"/>
      <c r="B8" s="8"/>
      <c r="C8" s="8"/>
      <c r="D8" s="8"/>
      <c r="E8" s="9" t="s">
        <v>11</v>
      </c>
      <c r="F8" s="9" t="s">
        <v>12</v>
      </c>
      <c r="G8" s="9" t="s">
        <v>11</v>
      </c>
      <c r="H8" s="9" t="s">
        <v>12</v>
      </c>
      <c r="I8" s="8"/>
      <c r="J8" s="8"/>
    </row>
    <row r="9" spans="1:10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</row>
    <row r="10" spans="1:10" x14ac:dyDescent="0.25">
      <c r="A10" s="11">
        <v>1</v>
      </c>
      <c r="B10" s="12" t="s">
        <v>13</v>
      </c>
      <c r="C10" s="12" t="s">
        <v>13</v>
      </c>
      <c r="D10" s="13">
        <v>27</v>
      </c>
      <c r="E10" s="14">
        <v>10</v>
      </c>
      <c r="F10" s="15">
        <f t="shared" ref="F10:F34" si="0">E10/I10*100</f>
        <v>58.82352941176471</v>
      </c>
      <c r="G10" s="14">
        <v>7</v>
      </c>
      <c r="H10" s="15">
        <f t="shared" ref="H10:H38" si="1">G10/I10*100</f>
        <v>41.17647058823529</v>
      </c>
      <c r="I10" s="14">
        <f>SUM(E10,G10)</f>
        <v>17</v>
      </c>
      <c r="J10" s="13">
        <v>0</v>
      </c>
    </row>
    <row r="11" spans="1:10" x14ac:dyDescent="0.25">
      <c r="A11" s="11">
        <v>2</v>
      </c>
      <c r="B11" s="12" t="s">
        <v>14</v>
      </c>
      <c r="C11" s="12" t="s">
        <v>14</v>
      </c>
      <c r="D11" s="13">
        <v>112</v>
      </c>
      <c r="E11" s="14">
        <v>0</v>
      </c>
      <c r="F11" s="15" t="e">
        <f t="shared" si="0"/>
        <v>#DIV/0!</v>
      </c>
      <c r="G11" s="14">
        <v>0</v>
      </c>
      <c r="H11" s="15" t="e">
        <f t="shared" si="1"/>
        <v>#DIV/0!</v>
      </c>
      <c r="I11" s="14">
        <f t="shared" ref="I11:I40" si="2">SUM(E11,G11)</f>
        <v>0</v>
      </c>
      <c r="J11" s="13">
        <v>0</v>
      </c>
    </row>
    <row r="12" spans="1:10" x14ac:dyDescent="0.25">
      <c r="A12" s="11"/>
      <c r="B12" s="12"/>
      <c r="C12" s="12" t="s">
        <v>15</v>
      </c>
      <c r="D12" s="13">
        <v>101</v>
      </c>
      <c r="E12" s="14">
        <v>8</v>
      </c>
      <c r="F12" s="15">
        <f t="shared" si="0"/>
        <v>66.666666666666657</v>
      </c>
      <c r="G12" s="14">
        <v>4</v>
      </c>
      <c r="H12" s="15">
        <f t="shared" si="1"/>
        <v>33.333333333333329</v>
      </c>
      <c r="I12" s="14">
        <f t="shared" si="2"/>
        <v>12</v>
      </c>
      <c r="J12" s="13">
        <v>0</v>
      </c>
    </row>
    <row r="13" spans="1:10" x14ac:dyDescent="0.25">
      <c r="A13" s="11">
        <v>3</v>
      </c>
      <c r="B13" s="12" t="s">
        <v>16</v>
      </c>
      <c r="C13" s="12" t="s">
        <v>16</v>
      </c>
      <c r="D13" s="13">
        <v>63</v>
      </c>
      <c r="E13" s="14">
        <v>7</v>
      </c>
      <c r="F13" s="15">
        <f t="shared" si="0"/>
        <v>46.666666666666664</v>
      </c>
      <c r="G13" s="14">
        <v>8</v>
      </c>
      <c r="H13" s="15">
        <f t="shared" si="1"/>
        <v>53.333333333333336</v>
      </c>
      <c r="I13" s="14">
        <f t="shared" si="2"/>
        <v>15</v>
      </c>
      <c r="J13" s="13">
        <v>0</v>
      </c>
    </row>
    <row r="14" spans="1:10" x14ac:dyDescent="0.25">
      <c r="A14" s="11">
        <v>4</v>
      </c>
      <c r="B14" s="12" t="s">
        <v>17</v>
      </c>
      <c r="C14" s="12" t="s">
        <v>17</v>
      </c>
      <c r="D14" s="13">
        <v>31</v>
      </c>
      <c r="E14" s="14">
        <v>4</v>
      </c>
      <c r="F14" s="15">
        <f t="shared" si="0"/>
        <v>40</v>
      </c>
      <c r="G14" s="14">
        <v>6</v>
      </c>
      <c r="H14" s="15">
        <f t="shared" si="1"/>
        <v>60</v>
      </c>
      <c r="I14" s="14">
        <f t="shared" si="2"/>
        <v>10</v>
      </c>
      <c r="J14" s="13">
        <v>0</v>
      </c>
    </row>
    <row r="15" spans="1:10" x14ac:dyDescent="0.25">
      <c r="A15" s="11"/>
      <c r="B15" s="12"/>
      <c r="C15" s="12" t="s">
        <v>18</v>
      </c>
      <c r="D15" s="16">
        <v>18</v>
      </c>
      <c r="E15" s="16">
        <v>1</v>
      </c>
      <c r="F15" s="15">
        <f t="shared" si="0"/>
        <v>14.285714285714285</v>
      </c>
      <c r="G15" s="14">
        <v>6</v>
      </c>
      <c r="H15" s="15">
        <f t="shared" si="1"/>
        <v>85.714285714285708</v>
      </c>
      <c r="I15" s="14">
        <f t="shared" si="2"/>
        <v>7</v>
      </c>
      <c r="J15" s="13">
        <v>0</v>
      </c>
    </row>
    <row r="16" spans="1:10" x14ac:dyDescent="0.25">
      <c r="A16" s="11">
        <v>5</v>
      </c>
      <c r="B16" s="12" t="s">
        <v>19</v>
      </c>
      <c r="C16" s="12" t="s">
        <v>19</v>
      </c>
      <c r="D16" s="13">
        <v>43</v>
      </c>
      <c r="E16" s="14">
        <v>7</v>
      </c>
      <c r="F16" s="15">
        <f t="shared" si="0"/>
        <v>41.17647058823529</v>
      </c>
      <c r="G16" s="14">
        <v>10</v>
      </c>
      <c r="H16" s="15">
        <f t="shared" si="1"/>
        <v>58.82352941176471</v>
      </c>
      <c r="I16" s="14">
        <f t="shared" si="2"/>
        <v>17</v>
      </c>
      <c r="J16" s="13">
        <v>0</v>
      </c>
    </row>
    <row r="17" spans="1:10" x14ac:dyDescent="0.25">
      <c r="A17" s="11"/>
      <c r="B17" s="12"/>
      <c r="C17" s="12" t="s">
        <v>20</v>
      </c>
      <c r="D17" s="13">
        <v>8</v>
      </c>
      <c r="E17" s="14">
        <v>1</v>
      </c>
      <c r="F17" s="15">
        <f t="shared" si="0"/>
        <v>100</v>
      </c>
      <c r="G17" s="14">
        <v>0</v>
      </c>
      <c r="H17" s="15">
        <f t="shared" si="1"/>
        <v>0</v>
      </c>
      <c r="I17" s="14">
        <f t="shared" si="2"/>
        <v>1</v>
      </c>
      <c r="J17" s="13">
        <v>0</v>
      </c>
    </row>
    <row r="18" spans="1:10" x14ac:dyDescent="0.25">
      <c r="A18" s="11">
        <v>6</v>
      </c>
      <c r="B18" s="12" t="s">
        <v>21</v>
      </c>
      <c r="C18" s="12" t="s">
        <v>21</v>
      </c>
      <c r="D18" s="13">
        <v>17</v>
      </c>
      <c r="E18" s="14">
        <v>3</v>
      </c>
      <c r="F18" s="15">
        <f t="shared" si="0"/>
        <v>60</v>
      </c>
      <c r="G18" s="14">
        <v>2</v>
      </c>
      <c r="H18" s="15">
        <f t="shared" si="1"/>
        <v>40</v>
      </c>
      <c r="I18" s="14">
        <f t="shared" si="2"/>
        <v>5</v>
      </c>
      <c r="J18" s="13">
        <v>0</v>
      </c>
    </row>
    <row r="19" spans="1:10" x14ac:dyDescent="0.25">
      <c r="A19" s="11">
        <v>7</v>
      </c>
      <c r="B19" s="12" t="s">
        <v>22</v>
      </c>
      <c r="C19" s="12" t="s">
        <v>22</v>
      </c>
      <c r="D19" s="13">
        <v>18</v>
      </c>
      <c r="E19" s="14">
        <v>3</v>
      </c>
      <c r="F19" s="15">
        <f t="shared" si="0"/>
        <v>100</v>
      </c>
      <c r="G19" s="14">
        <v>0</v>
      </c>
      <c r="H19" s="15">
        <f t="shared" si="1"/>
        <v>0</v>
      </c>
      <c r="I19" s="14">
        <f t="shared" si="2"/>
        <v>3</v>
      </c>
      <c r="J19" s="13">
        <v>0</v>
      </c>
    </row>
    <row r="20" spans="1:10" x14ac:dyDescent="0.25">
      <c r="A20" s="11">
        <v>8</v>
      </c>
      <c r="B20" s="12" t="s">
        <v>23</v>
      </c>
      <c r="C20" s="12" t="s">
        <v>23</v>
      </c>
      <c r="D20" s="13">
        <v>112</v>
      </c>
      <c r="E20" s="14">
        <v>7</v>
      </c>
      <c r="F20" s="15">
        <f t="shared" si="0"/>
        <v>46.666666666666664</v>
      </c>
      <c r="G20" s="14">
        <v>8</v>
      </c>
      <c r="H20" s="15">
        <f t="shared" si="1"/>
        <v>53.333333333333336</v>
      </c>
      <c r="I20" s="14">
        <f t="shared" si="2"/>
        <v>15</v>
      </c>
      <c r="J20" s="13">
        <v>0</v>
      </c>
    </row>
    <row r="21" spans="1:10" x14ac:dyDescent="0.25">
      <c r="A21" s="11"/>
      <c r="B21" s="12"/>
      <c r="C21" s="12" t="s">
        <v>24</v>
      </c>
      <c r="D21" s="13">
        <v>59</v>
      </c>
      <c r="E21" s="14">
        <v>3</v>
      </c>
      <c r="F21" s="15">
        <f t="shared" si="0"/>
        <v>50</v>
      </c>
      <c r="G21" s="14">
        <v>3</v>
      </c>
      <c r="H21" s="15">
        <f t="shared" si="1"/>
        <v>50</v>
      </c>
      <c r="I21" s="14">
        <f t="shared" si="2"/>
        <v>6</v>
      </c>
      <c r="J21" s="13">
        <v>0</v>
      </c>
    </row>
    <row r="22" spans="1:10" x14ac:dyDescent="0.25">
      <c r="A22" s="11">
        <v>9</v>
      </c>
      <c r="B22" s="12" t="s">
        <v>25</v>
      </c>
      <c r="C22" s="12" t="s">
        <v>25</v>
      </c>
      <c r="D22" s="13">
        <v>58</v>
      </c>
      <c r="E22" s="14">
        <v>11</v>
      </c>
      <c r="F22" s="15">
        <f t="shared" si="0"/>
        <v>52.380952380952387</v>
      </c>
      <c r="G22" s="14">
        <v>10</v>
      </c>
      <c r="H22" s="15">
        <f t="shared" si="1"/>
        <v>47.619047619047613</v>
      </c>
      <c r="I22" s="14">
        <f t="shared" si="2"/>
        <v>21</v>
      </c>
      <c r="J22" s="13">
        <v>1</v>
      </c>
    </row>
    <row r="23" spans="1:10" x14ac:dyDescent="0.25">
      <c r="A23" s="11">
        <v>10</v>
      </c>
      <c r="B23" s="12" t="s">
        <v>26</v>
      </c>
      <c r="C23" s="12" t="s">
        <v>26</v>
      </c>
      <c r="D23" s="13">
        <v>37</v>
      </c>
      <c r="E23" s="14">
        <v>10</v>
      </c>
      <c r="F23" s="15">
        <f t="shared" si="0"/>
        <v>58.82352941176471</v>
      </c>
      <c r="G23" s="14">
        <v>7</v>
      </c>
      <c r="H23" s="15">
        <f t="shared" si="1"/>
        <v>41.17647058823529</v>
      </c>
      <c r="I23" s="14">
        <f t="shared" si="2"/>
        <v>17</v>
      </c>
      <c r="J23" s="13">
        <v>0</v>
      </c>
    </row>
    <row r="24" spans="1:10" x14ac:dyDescent="0.25">
      <c r="A24" s="11"/>
      <c r="B24" s="12"/>
      <c r="C24" s="12" t="s">
        <v>27</v>
      </c>
      <c r="D24" s="13">
        <v>110</v>
      </c>
      <c r="E24" s="14">
        <v>10</v>
      </c>
      <c r="F24" s="15">
        <f t="shared" si="0"/>
        <v>58.82352941176471</v>
      </c>
      <c r="G24" s="14">
        <v>7</v>
      </c>
      <c r="H24" s="15">
        <f t="shared" si="1"/>
        <v>41.17647058823529</v>
      </c>
      <c r="I24" s="14">
        <f t="shared" si="2"/>
        <v>17</v>
      </c>
      <c r="J24" s="13">
        <v>1</v>
      </c>
    </row>
    <row r="25" spans="1:10" x14ac:dyDescent="0.25">
      <c r="A25" s="11">
        <v>11</v>
      </c>
      <c r="B25" s="12" t="s">
        <v>28</v>
      </c>
      <c r="C25" s="12" t="s">
        <v>28</v>
      </c>
      <c r="D25" s="13">
        <v>142</v>
      </c>
      <c r="E25" s="14">
        <v>9</v>
      </c>
      <c r="F25" s="15">
        <f t="shared" si="0"/>
        <v>52.941176470588239</v>
      </c>
      <c r="G25" s="14">
        <v>8</v>
      </c>
      <c r="H25" s="15">
        <f t="shared" si="1"/>
        <v>47.058823529411761</v>
      </c>
      <c r="I25" s="14">
        <f t="shared" si="2"/>
        <v>17</v>
      </c>
      <c r="J25" s="13">
        <v>0</v>
      </c>
    </row>
    <row r="26" spans="1:10" x14ac:dyDescent="0.25">
      <c r="A26" s="11">
        <v>12</v>
      </c>
      <c r="B26" s="12" t="s">
        <v>29</v>
      </c>
      <c r="C26" s="12" t="s">
        <v>29</v>
      </c>
      <c r="D26" s="13">
        <v>94</v>
      </c>
      <c r="E26" s="14">
        <v>9</v>
      </c>
      <c r="F26" s="15">
        <f t="shared" si="0"/>
        <v>50</v>
      </c>
      <c r="G26" s="14">
        <v>9</v>
      </c>
      <c r="H26" s="15">
        <f t="shared" si="1"/>
        <v>50</v>
      </c>
      <c r="I26" s="14">
        <f t="shared" si="2"/>
        <v>18</v>
      </c>
      <c r="J26" s="13">
        <v>0</v>
      </c>
    </row>
    <row r="27" spans="1:10" x14ac:dyDescent="0.25">
      <c r="A27" s="11">
        <v>13</v>
      </c>
      <c r="B27" s="12" t="s">
        <v>30</v>
      </c>
      <c r="C27" s="12" t="s">
        <v>30</v>
      </c>
      <c r="D27" s="13">
        <v>146</v>
      </c>
      <c r="E27" s="14">
        <v>10</v>
      </c>
      <c r="F27" s="15">
        <f t="shared" si="0"/>
        <v>76.923076923076934</v>
      </c>
      <c r="G27" s="14">
        <v>3</v>
      </c>
      <c r="H27" s="15">
        <f t="shared" si="1"/>
        <v>23.076923076923077</v>
      </c>
      <c r="I27" s="14">
        <f t="shared" si="2"/>
        <v>13</v>
      </c>
      <c r="J27" s="13">
        <v>0</v>
      </c>
    </row>
    <row r="28" spans="1:10" x14ac:dyDescent="0.25">
      <c r="A28" s="11"/>
      <c r="B28" s="12"/>
      <c r="C28" s="12" t="s">
        <v>31</v>
      </c>
      <c r="D28" s="13">
        <v>28</v>
      </c>
      <c r="E28" s="14">
        <v>0</v>
      </c>
      <c r="F28" s="15">
        <f t="shared" si="0"/>
        <v>0</v>
      </c>
      <c r="G28" s="14">
        <v>3</v>
      </c>
      <c r="H28" s="15">
        <f t="shared" si="1"/>
        <v>100</v>
      </c>
      <c r="I28" s="14">
        <f t="shared" si="2"/>
        <v>3</v>
      </c>
      <c r="J28" s="13">
        <v>0</v>
      </c>
    </row>
    <row r="29" spans="1:10" x14ac:dyDescent="0.25">
      <c r="A29" s="11">
        <v>14</v>
      </c>
      <c r="B29" s="12" t="s">
        <v>32</v>
      </c>
      <c r="C29" s="12" t="s">
        <v>32</v>
      </c>
      <c r="D29" s="13">
        <v>97</v>
      </c>
      <c r="E29" s="14">
        <v>12</v>
      </c>
      <c r="F29" s="15">
        <f t="shared" si="0"/>
        <v>70.588235294117652</v>
      </c>
      <c r="G29" s="14">
        <v>5</v>
      </c>
      <c r="H29" s="15">
        <f t="shared" si="1"/>
        <v>29.411764705882355</v>
      </c>
      <c r="I29" s="14">
        <f t="shared" si="2"/>
        <v>17</v>
      </c>
      <c r="J29" s="13">
        <v>0</v>
      </c>
    </row>
    <row r="30" spans="1:10" x14ac:dyDescent="0.25">
      <c r="A30" s="11">
        <v>15</v>
      </c>
      <c r="B30" s="12" t="s">
        <v>33</v>
      </c>
      <c r="C30" s="12" t="s">
        <v>33</v>
      </c>
      <c r="D30" s="13">
        <v>41</v>
      </c>
      <c r="E30" s="14">
        <v>8</v>
      </c>
      <c r="F30" s="15">
        <f t="shared" si="0"/>
        <v>61.53846153846154</v>
      </c>
      <c r="G30" s="14">
        <v>5</v>
      </c>
      <c r="H30" s="15">
        <f t="shared" si="1"/>
        <v>38.461538461538467</v>
      </c>
      <c r="I30" s="14">
        <f t="shared" si="2"/>
        <v>13</v>
      </c>
      <c r="J30" s="13">
        <v>0</v>
      </c>
    </row>
    <row r="31" spans="1:10" x14ac:dyDescent="0.25">
      <c r="A31" s="11">
        <v>16</v>
      </c>
      <c r="B31" s="12" t="s">
        <v>34</v>
      </c>
      <c r="C31" s="12" t="s">
        <v>34</v>
      </c>
      <c r="D31" s="17">
        <v>25</v>
      </c>
      <c r="E31" s="17">
        <v>4</v>
      </c>
      <c r="F31" s="15">
        <f t="shared" si="0"/>
        <v>57.142857142857139</v>
      </c>
      <c r="G31" s="17">
        <v>3</v>
      </c>
      <c r="H31" s="15">
        <f t="shared" si="1"/>
        <v>42.857142857142854</v>
      </c>
      <c r="I31" s="14">
        <f t="shared" si="2"/>
        <v>7</v>
      </c>
      <c r="J31" s="17">
        <v>0</v>
      </c>
    </row>
    <row r="32" spans="1:10" x14ac:dyDescent="0.25">
      <c r="A32" s="11"/>
      <c r="B32" s="12"/>
      <c r="C32" s="12" t="s">
        <v>35</v>
      </c>
      <c r="D32" s="13">
        <v>109</v>
      </c>
      <c r="E32" s="14">
        <v>7</v>
      </c>
      <c r="F32" s="15">
        <f t="shared" si="0"/>
        <v>53.846153846153847</v>
      </c>
      <c r="G32" s="14">
        <v>6</v>
      </c>
      <c r="H32" s="15">
        <f t="shared" si="1"/>
        <v>46.153846153846153</v>
      </c>
      <c r="I32" s="14">
        <f t="shared" si="2"/>
        <v>13</v>
      </c>
      <c r="J32" s="13">
        <v>0</v>
      </c>
    </row>
    <row r="33" spans="1:10" x14ac:dyDescent="0.25">
      <c r="A33" s="11">
        <v>17</v>
      </c>
      <c r="B33" s="12" t="s">
        <v>36</v>
      </c>
      <c r="C33" s="12" t="s">
        <v>36</v>
      </c>
      <c r="D33" s="13">
        <v>65</v>
      </c>
      <c r="E33" s="14">
        <v>10</v>
      </c>
      <c r="F33" s="15">
        <f t="shared" si="0"/>
        <v>43.478260869565219</v>
      </c>
      <c r="G33" s="14">
        <v>13</v>
      </c>
      <c r="H33" s="15">
        <f t="shared" si="1"/>
        <v>56.521739130434781</v>
      </c>
      <c r="I33" s="14">
        <f t="shared" si="2"/>
        <v>23</v>
      </c>
      <c r="J33" s="13">
        <v>1</v>
      </c>
    </row>
    <row r="34" spans="1:10" x14ac:dyDescent="0.25">
      <c r="A34" s="11">
        <v>18</v>
      </c>
      <c r="B34" s="12" t="s">
        <v>37</v>
      </c>
      <c r="C34" s="12" t="s">
        <v>38</v>
      </c>
      <c r="D34" s="13">
        <v>695</v>
      </c>
      <c r="E34" s="18">
        <v>180</v>
      </c>
      <c r="F34" s="15">
        <f t="shared" si="0"/>
        <v>64.056939501779368</v>
      </c>
      <c r="G34" s="14">
        <v>101</v>
      </c>
      <c r="H34" s="15">
        <f t="shared" si="1"/>
        <v>35.943060498220639</v>
      </c>
      <c r="I34" s="14">
        <f t="shared" si="2"/>
        <v>281</v>
      </c>
      <c r="J34" s="13">
        <v>0</v>
      </c>
    </row>
    <row r="35" spans="1:10" x14ac:dyDescent="0.25">
      <c r="A35" s="11"/>
      <c r="B35" s="12"/>
      <c r="C35" s="12" t="s">
        <v>39</v>
      </c>
      <c r="D35" s="13">
        <v>351</v>
      </c>
      <c r="E35" s="18">
        <v>37</v>
      </c>
      <c r="F35" s="15">
        <v>52.2</v>
      </c>
      <c r="G35" s="14">
        <v>30</v>
      </c>
      <c r="H35" s="15">
        <f t="shared" si="1"/>
        <v>44.776119402985074</v>
      </c>
      <c r="I35" s="14">
        <f t="shared" si="2"/>
        <v>67</v>
      </c>
      <c r="J35" s="13">
        <v>0</v>
      </c>
    </row>
    <row r="36" spans="1:10" x14ac:dyDescent="0.25">
      <c r="A36" s="11">
        <v>19</v>
      </c>
      <c r="B36" s="12" t="s">
        <v>40</v>
      </c>
      <c r="C36" s="12" t="s">
        <v>40</v>
      </c>
      <c r="D36" s="16">
        <v>70</v>
      </c>
      <c r="E36" s="16">
        <v>11</v>
      </c>
      <c r="F36" s="15">
        <f>E36/I36*100</f>
        <v>68.75</v>
      </c>
      <c r="G36" s="16">
        <v>5</v>
      </c>
      <c r="H36" s="15">
        <f t="shared" si="1"/>
        <v>31.25</v>
      </c>
      <c r="I36" s="14">
        <f t="shared" si="2"/>
        <v>16</v>
      </c>
      <c r="J36" s="16">
        <v>0</v>
      </c>
    </row>
    <row r="37" spans="1:10" x14ac:dyDescent="0.25">
      <c r="A37" s="11"/>
      <c r="B37" s="12"/>
      <c r="C37" s="12" t="s">
        <v>41</v>
      </c>
      <c r="D37" s="13">
        <v>59</v>
      </c>
      <c r="E37" s="14">
        <v>4</v>
      </c>
      <c r="F37" s="15">
        <f>E37/I37*100</f>
        <v>50</v>
      </c>
      <c r="G37" s="14">
        <v>4</v>
      </c>
      <c r="H37" s="15">
        <f t="shared" si="1"/>
        <v>50</v>
      </c>
      <c r="I37" s="14">
        <f t="shared" si="2"/>
        <v>8</v>
      </c>
      <c r="J37" s="13">
        <v>0</v>
      </c>
    </row>
    <row r="38" spans="1:10" x14ac:dyDescent="0.25">
      <c r="A38" s="11">
        <v>20</v>
      </c>
      <c r="B38" s="12" t="s">
        <v>42</v>
      </c>
      <c r="C38" s="12" t="s">
        <v>42</v>
      </c>
      <c r="D38" s="13">
        <v>91</v>
      </c>
      <c r="E38" s="14">
        <v>11</v>
      </c>
      <c r="F38" s="15">
        <f>E38/I38*100</f>
        <v>57.894736842105267</v>
      </c>
      <c r="G38" s="14">
        <v>8</v>
      </c>
      <c r="H38" s="15">
        <f t="shared" si="1"/>
        <v>42.105263157894733</v>
      </c>
      <c r="I38" s="14">
        <f t="shared" si="2"/>
        <v>19</v>
      </c>
      <c r="J38" s="13">
        <v>1</v>
      </c>
    </row>
    <row r="39" spans="1:10" x14ac:dyDescent="0.25">
      <c r="A39" s="11"/>
      <c r="B39" s="12"/>
      <c r="C39" s="12" t="s">
        <v>43</v>
      </c>
      <c r="D39" s="13">
        <v>32</v>
      </c>
      <c r="E39" s="14">
        <v>5</v>
      </c>
      <c r="F39" s="15">
        <v>68.8</v>
      </c>
      <c r="G39" s="14">
        <v>2</v>
      </c>
      <c r="H39" s="15">
        <v>31.3</v>
      </c>
      <c r="I39" s="14">
        <f t="shared" si="2"/>
        <v>7</v>
      </c>
      <c r="J39" s="13">
        <v>0</v>
      </c>
    </row>
    <row r="40" spans="1:10" x14ac:dyDescent="0.25">
      <c r="A40" s="11">
        <v>21</v>
      </c>
      <c r="B40" s="12" t="s">
        <v>44</v>
      </c>
      <c r="C40" s="12" t="s">
        <v>44</v>
      </c>
      <c r="D40" s="16">
        <v>34</v>
      </c>
      <c r="E40" s="16">
        <v>1</v>
      </c>
      <c r="F40" s="19">
        <v>61.5</v>
      </c>
      <c r="G40" s="16">
        <v>2</v>
      </c>
      <c r="H40" s="19">
        <v>38.5</v>
      </c>
      <c r="I40" s="14">
        <f t="shared" si="2"/>
        <v>3</v>
      </c>
      <c r="J40" s="20">
        <v>0</v>
      </c>
    </row>
    <row r="41" spans="1:10" x14ac:dyDescent="0.25">
      <c r="A41" s="12"/>
      <c r="B41" s="12"/>
      <c r="C41" s="12"/>
      <c r="D41" s="13"/>
      <c r="E41" s="14"/>
      <c r="F41" s="15"/>
      <c r="G41" s="14"/>
      <c r="H41" s="15"/>
      <c r="I41" s="14"/>
      <c r="J41" s="13"/>
    </row>
    <row r="42" spans="1:10" x14ac:dyDescent="0.25">
      <c r="A42" s="21" t="s">
        <v>45</v>
      </c>
      <c r="B42" s="21"/>
      <c r="C42" s="21"/>
      <c r="D42" s="22">
        <f>SUM(D10:D41)</f>
        <v>2893</v>
      </c>
      <c r="E42" s="22">
        <f>SUM(E10:E41)</f>
        <v>403</v>
      </c>
      <c r="F42" s="23">
        <f>E42/I42*100</f>
        <v>58.575581395348841</v>
      </c>
      <c r="G42" s="22">
        <f>SUM(G10:G41)</f>
        <v>285</v>
      </c>
      <c r="H42" s="23">
        <f>G42/I42*100</f>
        <v>41.424418604651166</v>
      </c>
      <c r="I42" s="22">
        <f>SUM(I10:I41)</f>
        <v>688</v>
      </c>
      <c r="J42" s="22">
        <f>SUM(J10:J41)</f>
        <v>4</v>
      </c>
    </row>
    <row r="43" spans="1:10" x14ac:dyDescent="0.25">
      <c r="A43" s="21" t="s">
        <v>46</v>
      </c>
      <c r="B43" s="21"/>
      <c r="C43" s="21"/>
      <c r="D43" s="22">
        <v>2893</v>
      </c>
      <c r="E43" s="24"/>
      <c r="F43" s="25"/>
      <c r="G43" s="24"/>
      <c r="H43" s="25"/>
      <c r="I43" s="24"/>
      <c r="J43" s="24"/>
    </row>
    <row r="44" spans="1:10" x14ac:dyDescent="0.25">
      <c r="A44" s="26" t="s">
        <v>47</v>
      </c>
      <c r="B44" s="26"/>
      <c r="C44" s="26"/>
      <c r="D44" s="26"/>
      <c r="E44" s="26"/>
      <c r="F44" s="26"/>
      <c r="G44" s="23">
        <f>D42/D43*100</f>
        <v>100</v>
      </c>
      <c r="H44" s="27"/>
      <c r="I44" s="28"/>
      <c r="J44" s="28"/>
    </row>
    <row r="45" spans="1:10" x14ac:dyDescent="0.25">
      <c r="A45" s="29" t="s">
        <v>48</v>
      </c>
      <c r="B45" s="30"/>
      <c r="C45" s="30"/>
      <c r="D45" s="31"/>
      <c r="E45" s="32"/>
      <c r="F45" s="33"/>
      <c r="G45" s="33"/>
      <c r="H45" s="34"/>
      <c r="I45" s="35">
        <f>I42/'[1]2. Jml Pend'!$E$26*100000</f>
        <v>78.438436658112167</v>
      </c>
      <c r="J45" s="36"/>
    </row>
    <row r="46" spans="1:10" x14ac:dyDescent="0.25">
      <c r="A46" s="29" t="s">
        <v>49</v>
      </c>
      <c r="B46" s="30"/>
      <c r="C46" s="30"/>
      <c r="D46" s="30"/>
      <c r="E46" s="30"/>
      <c r="F46" s="30"/>
      <c r="G46" s="30"/>
      <c r="H46" s="37"/>
      <c r="I46" s="38">
        <v>1874</v>
      </c>
      <c r="J46" s="36"/>
    </row>
    <row r="47" spans="1:10" x14ac:dyDescent="0.25">
      <c r="A47" s="39" t="s">
        <v>50</v>
      </c>
      <c r="B47" s="30"/>
      <c r="C47" s="30"/>
      <c r="D47" s="30"/>
      <c r="E47" s="30"/>
      <c r="F47" s="30"/>
      <c r="G47" s="30"/>
      <c r="H47" s="37"/>
      <c r="I47" s="23" t="s">
        <v>51</v>
      </c>
      <c r="J47" s="36"/>
    </row>
    <row r="48" spans="1:10" x14ac:dyDescent="0.25">
      <c r="A48" s="40" t="s">
        <v>52</v>
      </c>
      <c r="B48" s="8"/>
      <c r="C48" s="8"/>
      <c r="D48" s="8"/>
      <c r="E48" s="8"/>
      <c r="F48" s="8"/>
      <c r="G48" s="8"/>
      <c r="H48" s="8"/>
      <c r="I48" s="8"/>
      <c r="J48" s="41">
        <f>J42/(12%*I46)*100</f>
        <v>1.7787264318747775</v>
      </c>
    </row>
    <row r="49" spans="1:10" x14ac:dyDescent="0.25">
      <c r="A49" s="5"/>
      <c r="B49" s="42"/>
      <c r="C49" s="42"/>
      <c r="D49" s="42"/>
      <c r="E49" s="42"/>
      <c r="F49" s="42"/>
      <c r="G49" s="42"/>
      <c r="H49" s="42"/>
      <c r="I49" s="42"/>
      <c r="J49" s="42"/>
    </row>
    <row r="50" spans="1:10" x14ac:dyDescent="0.25">
      <c r="A50" s="5" t="s">
        <v>53</v>
      </c>
      <c r="B50" s="5"/>
      <c r="C50" s="5"/>
      <c r="D50" s="5"/>
      <c r="E50" s="5"/>
      <c r="F50" s="5"/>
      <c r="G50" s="5"/>
      <c r="H50" s="5"/>
      <c r="I50" s="43"/>
      <c r="J50" s="44"/>
    </row>
    <row r="51" spans="1:10" x14ac:dyDescent="0.25">
      <c r="A51" s="45" t="s">
        <v>54</v>
      </c>
      <c r="B51" s="45"/>
      <c r="C51" s="5"/>
      <c r="D51" s="5"/>
      <c r="E51" s="5"/>
      <c r="F51" s="5"/>
      <c r="G51" s="5"/>
      <c r="H51" s="5"/>
      <c r="I51" s="5"/>
      <c r="J51" s="5"/>
    </row>
    <row r="52" spans="1:10" x14ac:dyDescent="0.25">
      <c r="A52" s="45"/>
      <c r="B52" s="45" t="s">
        <v>55</v>
      </c>
      <c r="C52" s="5"/>
      <c r="D52" s="5"/>
      <c r="E52" s="5"/>
      <c r="F52" s="5"/>
      <c r="G52" s="5"/>
      <c r="H52" s="5"/>
      <c r="I52" s="5"/>
      <c r="J52" s="5"/>
    </row>
    <row r="53" spans="1:10" x14ac:dyDescent="0.25">
      <c r="A53" s="45"/>
      <c r="B53" s="45" t="s">
        <v>56</v>
      </c>
      <c r="C53" s="5"/>
      <c r="D53" s="5"/>
      <c r="E53" s="5"/>
      <c r="F53" s="5"/>
      <c r="G53" s="5"/>
      <c r="H53" s="5"/>
      <c r="I53" s="5"/>
      <c r="J53" s="5"/>
    </row>
  </sheetData>
  <mergeCells count="15">
    <mergeCell ref="I7:I8"/>
    <mergeCell ref="A44:F44"/>
    <mergeCell ref="E45:H45"/>
    <mergeCell ref="A48:I48"/>
    <mergeCell ref="A4:J4"/>
    <mergeCell ref="A2:J2"/>
    <mergeCell ref="A3:J3"/>
    <mergeCell ref="A6:A8"/>
    <mergeCell ref="B6:B8"/>
    <mergeCell ref="C6:C8"/>
    <mergeCell ref="D6:D8"/>
    <mergeCell ref="E6:I6"/>
    <mergeCell ref="J6:J8"/>
    <mergeCell ref="E7:F7"/>
    <mergeCell ref="G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B441-EFE9-46E7-9AA3-F1EEE3833B4F}">
  <dimension ref="A2:S50"/>
  <sheetViews>
    <sheetView workbookViewId="0">
      <selection activeCell="V26" sqref="V26"/>
    </sheetView>
  </sheetViews>
  <sheetFormatPr defaultRowHeight="15" x14ac:dyDescent="0.25"/>
  <cols>
    <col min="1" max="1" width="5.85546875" customWidth="1"/>
    <col min="2" max="2" width="17" customWidth="1"/>
    <col min="3" max="3" width="17.42578125" customWidth="1"/>
    <col min="4" max="4" width="9.85546875" customWidth="1"/>
    <col min="5" max="5" width="13.7109375" customWidth="1"/>
    <col min="6" max="6" width="14" customWidth="1"/>
    <col min="7" max="7" width="15.28515625" customWidth="1"/>
    <col min="8" max="8" width="13.140625" customWidth="1"/>
  </cols>
  <sheetData>
    <row r="2" spans="1:19" ht="15.75" x14ac:dyDescent="0.25">
      <c r="A2" s="3" t="s">
        <v>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15.75" x14ac:dyDescent="0.25">
      <c r="A3" s="1" t="s">
        <v>101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42"/>
      <c r="B4" s="4"/>
      <c r="C4" s="4"/>
      <c r="D4" s="4"/>
      <c r="E4" s="5"/>
      <c r="F4" s="5"/>
      <c r="G4" s="5"/>
      <c r="H4" s="4"/>
      <c r="I4" s="4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47" t="s">
        <v>2</v>
      </c>
      <c r="B5" s="6" t="s">
        <v>3</v>
      </c>
      <c r="C5" s="6" t="s">
        <v>4</v>
      </c>
      <c r="D5" s="7" t="s">
        <v>58</v>
      </c>
      <c r="E5" s="7" t="s">
        <v>59</v>
      </c>
      <c r="F5" s="48"/>
      <c r="G5" s="48"/>
      <c r="H5" s="7" t="s">
        <v>60</v>
      </c>
      <c r="I5" s="6" t="s">
        <v>61</v>
      </c>
      <c r="J5" s="8"/>
      <c r="K5" s="8"/>
      <c r="L5" s="8"/>
      <c r="M5" s="8"/>
      <c r="N5" s="8"/>
      <c r="O5" s="8"/>
      <c r="P5" s="8"/>
      <c r="Q5" s="7" t="s">
        <v>62</v>
      </c>
      <c r="R5" s="49"/>
      <c r="S5" s="8"/>
    </row>
    <row r="6" spans="1:19" x14ac:dyDescent="0.25">
      <c r="A6" s="8"/>
      <c r="B6" s="8"/>
      <c r="C6" s="8"/>
      <c r="D6" s="8"/>
      <c r="E6" s="7" t="s">
        <v>63</v>
      </c>
      <c r="F6" s="7" t="s">
        <v>64</v>
      </c>
      <c r="G6" s="7" t="s">
        <v>65</v>
      </c>
      <c r="H6" s="8"/>
      <c r="I6" s="7" t="s">
        <v>66</v>
      </c>
      <c r="J6" s="8"/>
      <c r="K6" s="7" t="s">
        <v>67</v>
      </c>
      <c r="L6" s="8"/>
      <c r="M6" s="7" t="s">
        <v>11</v>
      </c>
      <c r="N6" s="8"/>
      <c r="O6" s="8"/>
      <c r="P6" s="7" t="s">
        <v>68</v>
      </c>
      <c r="Q6" s="8"/>
      <c r="R6" s="49"/>
      <c r="S6" s="8"/>
    </row>
    <row r="7" spans="1:19" ht="20.2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1" customHeight="1" x14ac:dyDescent="0.25">
      <c r="A8" s="8"/>
      <c r="B8" s="8"/>
      <c r="C8" s="8"/>
      <c r="D8" s="8"/>
      <c r="E8" s="8"/>
      <c r="F8" s="8"/>
      <c r="G8" s="8"/>
      <c r="H8" s="8"/>
      <c r="I8" s="9" t="s">
        <v>69</v>
      </c>
      <c r="J8" s="9" t="s">
        <v>70</v>
      </c>
      <c r="K8" s="9" t="s">
        <v>69</v>
      </c>
      <c r="L8" s="9" t="s">
        <v>70</v>
      </c>
      <c r="M8" s="9" t="s">
        <v>69</v>
      </c>
      <c r="N8" s="9" t="s">
        <v>70</v>
      </c>
      <c r="O8" s="9" t="s">
        <v>71</v>
      </c>
      <c r="P8" s="8"/>
      <c r="Q8" s="9" t="s">
        <v>69</v>
      </c>
      <c r="R8" s="9" t="s">
        <v>70</v>
      </c>
      <c r="S8" s="9" t="s">
        <v>71</v>
      </c>
    </row>
    <row r="9" spans="1:19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10">
        <v>16</v>
      </c>
      <c r="Q9" s="10">
        <v>17</v>
      </c>
      <c r="R9" s="10">
        <v>18</v>
      </c>
      <c r="S9" s="10">
        <v>19</v>
      </c>
    </row>
    <row r="10" spans="1:19" x14ac:dyDescent="0.25">
      <c r="A10" s="11">
        <v>1</v>
      </c>
      <c r="B10" s="12" t="s">
        <v>13</v>
      </c>
      <c r="C10" s="12" t="s">
        <v>13</v>
      </c>
      <c r="D10" s="12">
        <v>3250</v>
      </c>
      <c r="E10" s="13">
        <v>208</v>
      </c>
      <c r="F10" s="13">
        <v>152</v>
      </c>
      <c r="G10" s="50">
        <f t="shared" ref="G10:G38" si="0">F10/E10*100</f>
        <v>73.076923076923066</v>
      </c>
      <c r="H10" s="51">
        <v>251</v>
      </c>
      <c r="I10" s="13">
        <v>4</v>
      </c>
      <c r="J10" s="13">
        <v>5</v>
      </c>
      <c r="K10" s="13">
        <v>0</v>
      </c>
      <c r="L10" s="13">
        <v>0</v>
      </c>
      <c r="M10" s="13">
        <f t="shared" ref="M10:N25" si="1">I10+K10</f>
        <v>4</v>
      </c>
      <c r="N10" s="13">
        <f t="shared" si="1"/>
        <v>5</v>
      </c>
      <c r="O10" s="13">
        <f>M10+N10</f>
        <v>9</v>
      </c>
      <c r="P10" s="50">
        <f t="shared" ref="P10:P37" si="2">O10/H10*100</f>
        <v>3.5856573705179287</v>
      </c>
      <c r="Q10" s="13">
        <v>100</v>
      </c>
      <c r="R10" s="13">
        <v>93</v>
      </c>
      <c r="S10" s="13">
        <f t="shared" ref="S10:S41" si="3">Q10+R10</f>
        <v>193</v>
      </c>
    </row>
    <row r="11" spans="1:19" x14ac:dyDescent="0.25">
      <c r="A11" s="11">
        <v>2</v>
      </c>
      <c r="B11" s="12" t="s">
        <v>14</v>
      </c>
      <c r="C11" s="12" t="s">
        <v>14</v>
      </c>
      <c r="D11" s="12">
        <v>1508</v>
      </c>
      <c r="E11" s="13">
        <v>110</v>
      </c>
      <c r="F11" s="13">
        <v>99</v>
      </c>
      <c r="G11" s="50">
        <f t="shared" si="0"/>
        <v>90</v>
      </c>
      <c r="H11" s="13">
        <v>127</v>
      </c>
      <c r="I11" s="13">
        <v>32</v>
      </c>
      <c r="J11" s="13">
        <v>41</v>
      </c>
      <c r="K11" s="13">
        <v>2</v>
      </c>
      <c r="L11" s="13">
        <v>0</v>
      </c>
      <c r="M11" s="13">
        <f t="shared" si="1"/>
        <v>34</v>
      </c>
      <c r="N11" s="13">
        <f t="shared" si="1"/>
        <v>41</v>
      </c>
      <c r="O11" s="13">
        <f t="shared" ref="O11:O41" si="4">M11+N11</f>
        <v>75</v>
      </c>
      <c r="P11" s="50">
        <f t="shared" si="2"/>
        <v>59.055118110236215</v>
      </c>
      <c r="Q11" s="13">
        <v>68</v>
      </c>
      <c r="R11" s="13">
        <v>80</v>
      </c>
      <c r="S11" s="13">
        <f t="shared" si="3"/>
        <v>148</v>
      </c>
    </row>
    <row r="12" spans="1:19" x14ac:dyDescent="0.25">
      <c r="A12" s="11"/>
      <c r="B12" s="12"/>
      <c r="C12" s="12" t="s">
        <v>15</v>
      </c>
      <c r="D12" s="12">
        <v>1174</v>
      </c>
      <c r="E12" s="13">
        <v>211</v>
      </c>
      <c r="F12" s="13">
        <v>184</v>
      </c>
      <c r="G12" s="50">
        <f t="shared" si="0"/>
        <v>87.203791469194314</v>
      </c>
      <c r="H12" s="13">
        <v>99</v>
      </c>
      <c r="I12" s="13">
        <v>27</v>
      </c>
      <c r="J12" s="13">
        <v>22</v>
      </c>
      <c r="K12" s="13">
        <v>0</v>
      </c>
      <c r="L12" s="13">
        <v>0</v>
      </c>
      <c r="M12" s="13">
        <f t="shared" si="1"/>
        <v>27</v>
      </c>
      <c r="N12" s="13">
        <f t="shared" si="1"/>
        <v>22</v>
      </c>
      <c r="O12" s="13">
        <f t="shared" si="4"/>
        <v>49</v>
      </c>
      <c r="P12" s="50">
        <f t="shared" si="2"/>
        <v>49.494949494949495</v>
      </c>
      <c r="Q12" s="13">
        <v>90</v>
      </c>
      <c r="R12" s="13">
        <v>84</v>
      </c>
      <c r="S12" s="13">
        <f t="shared" si="3"/>
        <v>174</v>
      </c>
    </row>
    <row r="13" spans="1:19" x14ac:dyDescent="0.25">
      <c r="A13" s="11">
        <v>3</v>
      </c>
      <c r="B13" s="12" t="s">
        <v>16</v>
      </c>
      <c r="C13" s="12" t="s">
        <v>16</v>
      </c>
      <c r="D13" s="12">
        <v>1976</v>
      </c>
      <c r="E13" s="13">
        <v>422</v>
      </c>
      <c r="F13" s="13">
        <v>272</v>
      </c>
      <c r="G13" s="50">
        <f t="shared" si="0"/>
        <v>64.454976303317537</v>
      </c>
      <c r="H13" s="13">
        <v>158</v>
      </c>
      <c r="I13" s="13">
        <v>13</v>
      </c>
      <c r="J13" s="13">
        <v>13</v>
      </c>
      <c r="K13" s="13">
        <v>0</v>
      </c>
      <c r="L13" s="13">
        <v>0</v>
      </c>
      <c r="M13" s="13">
        <f t="shared" si="1"/>
        <v>13</v>
      </c>
      <c r="N13" s="13">
        <f t="shared" si="1"/>
        <v>13</v>
      </c>
      <c r="O13" s="13">
        <f t="shared" si="4"/>
        <v>26</v>
      </c>
      <c r="P13" s="50">
        <f t="shared" si="2"/>
        <v>16.455696202531644</v>
      </c>
      <c r="Q13" s="13">
        <v>207</v>
      </c>
      <c r="R13" s="13">
        <v>190</v>
      </c>
      <c r="S13" s="13">
        <f t="shared" si="3"/>
        <v>397</v>
      </c>
    </row>
    <row r="14" spans="1:19" x14ac:dyDescent="0.25">
      <c r="A14" s="11">
        <v>4</v>
      </c>
      <c r="B14" s="12" t="s">
        <v>17</v>
      </c>
      <c r="C14" s="12" t="s">
        <v>17</v>
      </c>
      <c r="D14" s="12">
        <v>959</v>
      </c>
      <c r="E14" s="13">
        <v>271</v>
      </c>
      <c r="F14" s="13">
        <v>254</v>
      </c>
      <c r="G14" s="50">
        <f t="shared" si="0"/>
        <v>93.726937269372684</v>
      </c>
      <c r="H14" s="13">
        <v>73</v>
      </c>
      <c r="I14" s="13">
        <v>14</v>
      </c>
      <c r="J14" s="13">
        <v>8</v>
      </c>
      <c r="K14" s="13">
        <v>0</v>
      </c>
      <c r="L14" s="13">
        <v>0</v>
      </c>
      <c r="M14" s="13">
        <f t="shared" si="1"/>
        <v>14</v>
      </c>
      <c r="N14" s="13">
        <f t="shared" si="1"/>
        <v>8</v>
      </c>
      <c r="O14" s="13">
        <f t="shared" si="4"/>
        <v>22</v>
      </c>
      <c r="P14" s="50">
        <f t="shared" si="2"/>
        <v>30.136986301369863</v>
      </c>
      <c r="Q14" s="13">
        <v>69</v>
      </c>
      <c r="R14" s="13">
        <v>73</v>
      </c>
      <c r="S14" s="13">
        <f t="shared" si="3"/>
        <v>142</v>
      </c>
    </row>
    <row r="15" spans="1:19" x14ac:dyDescent="0.25">
      <c r="A15" s="11"/>
      <c r="B15" s="12"/>
      <c r="C15" s="12" t="s">
        <v>18</v>
      </c>
      <c r="D15" s="12">
        <v>1211</v>
      </c>
      <c r="E15" s="16">
        <v>168</v>
      </c>
      <c r="F15" s="16">
        <v>82</v>
      </c>
      <c r="G15" s="50">
        <f t="shared" si="0"/>
        <v>48.80952380952381</v>
      </c>
      <c r="H15" s="13">
        <v>90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1"/>
        <v>0</v>
      </c>
      <c r="N15" s="13">
        <f t="shared" si="1"/>
        <v>0</v>
      </c>
      <c r="O15" s="13">
        <f t="shared" si="4"/>
        <v>0</v>
      </c>
      <c r="P15" s="50">
        <f t="shared" si="2"/>
        <v>0</v>
      </c>
      <c r="Q15" s="13">
        <v>103</v>
      </c>
      <c r="R15" s="13">
        <v>140</v>
      </c>
      <c r="S15" s="13">
        <f t="shared" si="3"/>
        <v>243</v>
      </c>
    </row>
    <row r="16" spans="1:19" x14ac:dyDescent="0.25">
      <c r="A16" s="11">
        <v>5</v>
      </c>
      <c r="B16" s="12" t="s">
        <v>19</v>
      </c>
      <c r="C16" s="12" t="s">
        <v>19</v>
      </c>
      <c r="D16" s="12">
        <v>2645</v>
      </c>
      <c r="E16" s="13">
        <v>371</v>
      </c>
      <c r="F16" s="13">
        <v>162</v>
      </c>
      <c r="G16" s="50">
        <f t="shared" si="0"/>
        <v>43.665768194070083</v>
      </c>
      <c r="H16" s="13">
        <v>217</v>
      </c>
      <c r="I16" s="13">
        <v>5</v>
      </c>
      <c r="J16" s="13">
        <v>8</v>
      </c>
      <c r="K16" s="13">
        <v>0</v>
      </c>
      <c r="L16" s="13">
        <v>0</v>
      </c>
      <c r="M16" s="13">
        <f t="shared" si="1"/>
        <v>5</v>
      </c>
      <c r="N16" s="13">
        <f t="shared" si="1"/>
        <v>8</v>
      </c>
      <c r="O16" s="13">
        <f t="shared" si="4"/>
        <v>13</v>
      </c>
      <c r="P16" s="50">
        <f t="shared" si="2"/>
        <v>5.9907834101382482</v>
      </c>
      <c r="Q16" s="13">
        <v>253</v>
      </c>
      <c r="R16" s="13">
        <v>280</v>
      </c>
      <c r="S16" s="13">
        <f t="shared" si="3"/>
        <v>533</v>
      </c>
    </row>
    <row r="17" spans="1:19" x14ac:dyDescent="0.25">
      <c r="A17" s="11"/>
      <c r="B17" s="12"/>
      <c r="C17" s="12" t="s">
        <v>20</v>
      </c>
      <c r="D17" s="12">
        <v>438</v>
      </c>
      <c r="E17" s="13">
        <v>155</v>
      </c>
      <c r="F17" s="13">
        <v>71</v>
      </c>
      <c r="G17" s="50">
        <f t="shared" si="0"/>
        <v>45.806451612903224</v>
      </c>
      <c r="H17" s="13">
        <v>34</v>
      </c>
      <c r="I17" s="13">
        <v>2</v>
      </c>
      <c r="J17" s="13">
        <v>0</v>
      </c>
      <c r="K17" s="13">
        <v>0</v>
      </c>
      <c r="L17" s="13">
        <v>0</v>
      </c>
      <c r="M17" s="13">
        <f t="shared" si="1"/>
        <v>2</v>
      </c>
      <c r="N17" s="13">
        <f t="shared" si="1"/>
        <v>0</v>
      </c>
      <c r="O17" s="13">
        <f t="shared" si="4"/>
        <v>2</v>
      </c>
      <c r="P17" s="50">
        <f t="shared" si="2"/>
        <v>5.8823529411764701</v>
      </c>
      <c r="Q17" s="13">
        <v>105</v>
      </c>
      <c r="R17" s="13">
        <v>85</v>
      </c>
      <c r="S17" s="13">
        <f t="shared" si="3"/>
        <v>190</v>
      </c>
    </row>
    <row r="18" spans="1:19" x14ac:dyDescent="0.25">
      <c r="A18" s="11">
        <v>6</v>
      </c>
      <c r="B18" s="12" t="s">
        <v>21</v>
      </c>
      <c r="C18" s="12" t="s">
        <v>21</v>
      </c>
      <c r="D18" s="12">
        <v>1185</v>
      </c>
      <c r="E18" s="13">
        <v>137</v>
      </c>
      <c r="F18" s="13">
        <v>133</v>
      </c>
      <c r="G18" s="50">
        <f t="shared" si="0"/>
        <v>97.080291970802918</v>
      </c>
      <c r="H18" s="13">
        <v>100</v>
      </c>
      <c r="I18" s="13">
        <v>20</v>
      </c>
      <c r="J18" s="13">
        <v>21</v>
      </c>
      <c r="K18" s="13">
        <v>0</v>
      </c>
      <c r="L18" s="13">
        <v>0</v>
      </c>
      <c r="M18" s="13">
        <f t="shared" si="1"/>
        <v>20</v>
      </c>
      <c r="N18" s="13">
        <f t="shared" si="1"/>
        <v>21</v>
      </c>
      <c r="O18" s="13">
        <f t="shared" si="4"/>
        <v>41</v>
      </c>
      <c r="P18" s="50">
        <f t="shared" si="2"/>
        <v>41</v>
      </c>
      <c r="Q18" s="13">
        <v>74</v>
      </c>
      <c r="R18" s="13">
        <v>40</v>
      </c>
      <c r="S18" s="13">
        <f t="shared" si="3"/>
        <v>114</v>
      </c>
    </row>
    <row r="19" spans="1:19" x14ac:dyDescent="0.25">
      <c r="A19" s="11">
        <v>7</v>
      </c>
      <c r="B19" s="12" t="s">
        <v>22</v>
      </c>
      <c r="C19" s="12" t="s">
        <v>22</v>
      </c>
      <c r="D19" s="12">
        <v>425</v>
      </c>
      <c r="E19" s="13">
        <v>85</v>
      </c>
      <c r="F19" s="13">
        <v>65</v>
      </c>
      <c r="G19" s="50">
        <f t="shared" si="0"/>
        <v>76.470588235294116</v>
      </c>
      <c r="H19" s="13">
        <v>40</v>
      </c>
      <c r="I19" s="13">
        <v>2</v>
      </c>
      <c r="J19" s="13">
        <v>2</v>
      </c>
      <c r="K19" s="13">
        <v>0</v>
      </c>
      <c r="L19" s="13">
        <v>0</v>
      </c>
      <c r="M19" s="13">
        <f t="shared" si="1"/>
        <v>2</v>
      </c>
      <c r="N19" s="13">
        <f t="shared" si="1"/>
        <v>2</v>
      </c>
      <c r="O19" s="13">
        <f t="shared" si="4"/>
        <v>4</v>
      </c>
      <c r="P19" s="50">
        <f t="shared" si="2"/>
        <v>10</v>
      </c>
      <c r="Q19" s="13">
        <v>60</v>
      </c>
      <c r="R19" s="13">
        <v>50</v>
      </c>
      <c r="S19" s="13">
        <f t="shared" si="3"/>
        <v>110</v>
      </c>
    </row>
    <row r="20" spans="1:19" x14ac:dyDescent="0.25">
      <c r="A20" s="11">
        <v>8</v>
      </c>
      <c r="B20" s="12" t="s">
        <v>23</v>
      </c>
      <c r="C20" s="12" t="s">
        <v>23</v>
      </c>
      <c r="D20" s="12">
        <v>1761</v>
      </c>
      <c r="E20" s="13">
        <v>167</v>
      </c>
      <c r="F20" s="13">
        <v>66</v>
      </c>
      <c r="G20" s="50">
        <f t="shared" si="0"/>
        <v>39.520958083832333</v>
      </c>
      <c r="H20" s="13">
        <v>129</v>
      </c>
      <c r="I20" s="13">
        <v>10</v>
      </c>
      <c r="J20" s="13">
        <v>6</v>
      </c>
      <c r="K20" s="13">
        <v>0</v>
      </c>
      <c r="L20" s="13">
        <v>0</v>
      </c>
      <c r="M20" s="13">
        <f t="shared" si="1"/>
        <v>10</v>
      </c>
      <c r="N20" s="13">
        <f t="shared" si="1"/>
        <v>6</v>
      </c>
      <c r="O20" s="13">
        <f t="shared" si="4"/>
        <v>16</v>
      </c>
      <c r="P20" s="50">
        <f t="shared" si="2"/>
        <v>12.403100775193799</v>
      </c>
      <c r="Q20" s="13">
        <v>170</v>
      </c>
      <c r="R20" s="13">
        <v>101</v>
      </c>
      <c r="S20" s="13">
        <f t="shared" si="3"/>
        <v>271</v>
      </c>
    </row>
    <row r="21" spans="1:19" x14ac:dyDescent="0.25">
      <c r="A21" s="11"/>
      <c r="B21" s="12"/>
      <c r="C21" s="12" t="s">
        <v>24</v>
      </c>
      <c r="D21" s="12">
        <v>903</v>
      </c>
      <c r="E21" s="13">
        <v>324</v>
      </c>
      <c r="F21" s="13">
        <v>250</v>
      </c>
      <c r="G21" s="50">
        <f t="shared" si="0"/>
        <v>77.160493827160494</v>
      </c>
      <c r="H21" s="13">
        <v>82</v>
      </c>
      <c r="I21" s="13">
        <v>3</v>
      </c>
      <c r="J21" s="13">
        <v>5</v>
      </c>
      <c r="K21" s="13">
        <v>0</v>
      </c>
      <c r="L21" s="13">
        <v>0</v>
      </c>
      <c r="M21" s="13">
        <f t="shared" si="1"/>
        <v>3</v>
      </c>
      <c r="N21" s="13">
        <f t="shared" si="1"/>
        <v>5</v>
      </c>
      <c r="O21" s="13">
        <f t="shared" si="4"/>
        <v>8</v>
      </c>
      <c r="P21" s="50">
        <f t="shared" si="2"/>
        <v>9.7560975609756095</v>
      </c>
      <c r="Q21" s="13">
        <v>105</v>
      </c>
      <c r="R21" s="13">
        <v>180</v>
      </c>
      <c r="S21" s="13">
        <f t="shared" si="3"/>
        <v>285</v>
      </c>
    </row>
    <row r="22" spans="1:19" x14ac:dyDescent="0.25">
      <c r="A22" s="11">
        <v>9</v>
      </c>
      <c r="B22" s="12" t="s">
        <v>25</v>
      </c>
      <c r="C22" s="12" t="s">
        <v>25</v>
      </c>
      <c r="D22" s="12">
        <v>1979</v>
      </c>
      <c r="E22" s="13">
        <v>367</v>
      </c>
      <c r="F22" s="13">
        <v>289</v>
      </c>
      <c r="G22" s="50">
        <f t="shared" si="0"/>
        <v>78.746594005449595</v>
      </c>
      <c r="H22" s="13">
        <v>163</v>
      </c>
      <c r="I22" s="13">
        <v>2</v>
      </c>
      <c r="J22" s="13">
        <v>3</v>
      </c>
      <c r="K22" s="13">
        <v>0</v>
      </c>
      <c r="L22" s="13">
        <v>0</v>
      </c>
      <c r="M22" s="13">
        <f t="shared" si="1"/>
        <v>2</v>
      </c>
      <c r="N22" s="13">
        <f t="shared" si="1"/>
        <v>3</v>
      </c>
      <c r="O22" s="13">
        <f t="shared" si="4"/>
        <v>5</v>
      </c>
      <c r="P22" s="50">
        <f t="shared" si="2"/>
        <v>3.0674846625766872</v>
      </c>
      <c r="Q22" s="13">
        <v>197</v>
      </c>
      <c r="R22" s="13">
        <v>200</v>
      </c>
      <c r="S22" s="13">
        <f t="shared" si="3"/>
        <v>397</v>
      </c>
    </row>
    <row r="23" spans="1:19" x14ac:dyDescent="0.25">
      <c r="A23" s="11">
        <v>10</v>
      </c>
      <c r="B23" s="12" t="s">
        <v>26</v>
      </c>
      <c r="C23" s="12" t="s">
        <v>26</v>
      </c>
      <c r="D23" s="12">
        <v>1317</v>
      </c>
      <c r="E23" s="13">
        <v>102</v>
      </c>
      <c r="F23" s="13">
        <v>92</v>
      </c>
      <c r="G23" s="50">
        <f t="shared" si="0"/>
        <v>90.196078431372555</v>
      </c>
      <c r="H23" s="13">
        <v>97</v>
      </c>
      <c r="I23" s="13">
        <v>6</v>
      </c>
      <c r="J23" s="13">
        <v>7</v>
      </c>
      <c r="K23" s="13">
        <v>0</v>
      </c>
      <c r="L23" s="13">
        <v>0</v>
      </c>
      <c r="M23" s="13">
        <f t="shared" si="1"/>
        <v>6</v>
      </c>
      <c r="N23" s="13">
        <f t="shared" si="1"/>
        <v>7</v>
      </c>
      <c r="O23" s="13">
        <f t="shared" si="4"/>
        <v>13</v>
      </c>
      <c r="P23" s="50">
        <f t="shared" si="2"/>
        <v>13.402061855670103</v>
      </c>
      <c r="Q23" s="13">
        <v>99</v>
      </c>
      <c r="R23" s="13">
        <v>83</v>
      </c>
      <c r="S23" s="13">
        <f t="shared" si="3"/>
        <v>182</v>
      </c>
    </row>
    <row r="24" spans="1:19" x14ac:dyDescent="0.25">
      <c r="A24" s="11"/>
      <c r="B24" s="12"/>
      <c r="C24" s="12" t="s">
        <v>27</v>
      </c>
      <c r="D24" s="12">
        <v>1459</v>
      </c>
      <c r="E24" s="13">
        <v>175</v>
      </c>
      <c r="F24" s="13">
        <v>152</v>
      </c>
      <c r="G24" s="50">
        <f t="shared" si="0"/>
        <v>86.857142857142861</v>
      </c>
      <c r="H24" s="13">
        <v>91</v>
      </c>
      <c r="I24" s="13">
        <v>4</v>
      </c>
      <c r="J24" s="13">
        <v>4</v>
      </c>
      <c r="K24" s="13">
        <v>0</v>
      </c>
      <c r="L24" s="13">
        <v>0</v>
      </c>
      <c r="M24" s="13">
        <f t="shared" si="1"/>
        <v>4</v>
      </c>
      <c r="N24" s="13">
        <f t="shared" si="1"/>
        <v>4</v>
      </c>
      <c r="O24" s="13">
        <f t="shared" si="4"/>
        <v>8</v>
      </c>
      <c r="P24" s="50">
        <f t="shared" si="2"/>
        <v>8.791208791208792</v>
      </c>
      <c r="Q24" s="13">
        <v>85</v>
      </c>
      <c r="R24" s="13">
        <v>75</v>
      </c>
      <c r="S24" s="13">
        <f t="shared" si="3"/>
        <v>160</v>
      </c>
    </row>
    <row r="25" spans="1:19" x14ac:dyDescent="0.25">
      <c r="A25" s="11">
        <v>11</v>
      </c>
      <c r="B25" s="12" t="s">
        <v>28</v>
      </c>
      <c r="C25" s="12" t="s">
        <v>28</v>
      </c>
      <c r="D25" s="12">
        <v>1772</v>
      </c>
      <c r="E25" s="13">
        <v>199</v>
      </c>
      <c r="F25" s="13">
        <v>100</v>
      </c>
      <c r="G25" s="50">
        <f t="shared" si="0"/>
        <v>50.251256281407031</v>
      </c>
      <c r="H25" s="13">
        <v>132</v>
      </c>
      <c r="I25" s="13">
        <v>1</v>
      </c>
      <c r="J25" s="13">
        <v>2</v>
      </c>
      <c r="K25" s="13">
        <v>0</v>
      </c>
      <c r="L25" s="13">
        <v>3</v>
      </c>
      <c r="M25" s="13">
        <f t="shared" si="1"/>
        <v>1</v>
      </c>
      <c r="N25" s="13">
        <f t="shared" si="1"/>
        <v>5</v>
      </c>
      <c r="O25" s="13">
        <f t="shared" si="4"/>
        <v>6</v>
      </c>
      <c r="P25" s="50">
        <f t="shared" si="2"/>
        <v>4.5454545454545459</v>
      </c>
      <c r="Q25" s="13">
        <v>119</v>
      </c>
      <c r="R25" s="13">
        <v>90</v>
      </c>
      <c r="S25" s="13">
        <f t="shared" si="3"/>
        <v>209</v>
      </c>
    </row>
    <row r="26" spans="1:19" x14ac:dyDescent="0.25">
      <c r="A26" s="11">
        <v>12</v>
      </c>
      <c r="B26" s="12" t="s">
        <v>29</v>
      </c>
      <c r="C26" s="12" t="s">
        <v>29</v>
      </c>
      <c r="D26" s="12">
        <v>2317</v>
      </c>
      <c r="E26" s="13">
        <v>273</v>
      </c>
      <c r="F26" s="13">
        <v>93</v>
      </c>
      <c r="G26" s="50">
        <f t="shared" si="0"/>
        <v>34.065934065934066</v>
      </c>
      <c r="H26" s="13">
        <v>191</v>
      </c>
      <c r="I26" s="13">
        <v>1</v>
      </c>
      <c r="J26" s="13">
        <v>0</v>
      </c>
      <c r="K26" s="13">
        <v>0</v>
      </c>
      <c r="L26" s="13">
        <v>0</v>
      </c>
      <c r="M26" s="13">
        <f t="shared" ref="M26:N41" si="5">I26+K26</f>
        <v>1</v>
      </c>
      <c r="N26" s="13">
        <f t="shared" si="5"/>
        <v>0</v>
      </c>
      <c r="O26" s="13">
        <f t="shared" si="4"/>
        <v>1</v>
      </c>
      <c r="P26" s="50">
        <f t="shared" si="2"/>
        <v>0.52356020942408377</v>
      </c>
      <c r="Q26" s="13">
        <v>108</v>
      </c>
      <c r="R26" s="13">
        <v>97</v>
      </c>
      <c r="S26" s="13">
        <f t="shared" si="3"/>
        <v>205</v>
      </c>
    </row>
    <row r="27" spans="1:19" x14ac:dyDescent="0.25">
      <c r="A27" s="11">
        <v>13</v>
      </c>
      <c r="B27" s="12" t="s">
        <v>30</v>
      </c>
      <c r="C27" s="12" t="s">
        <v>30</v>
      </c>
      <c r="D27" s="12">
        <v>1660</v>
      </c>
      <c r="E27" s="13">
        <v>169</v>
      </c>
      <c r="F27" s="13">
        <v>113</v>
      </c>
      <c r="G27" s="50">
        <f t="shared" si="0"/>
        <v>66.863905325443781</v>
      </c>
      <c r="H27" s="13">
        <v>138</v>
      </c>
      <c r="I27" s="13">
        <v>1</v>
      </c>
      <c r="J27" s="13">
        <v>3</v>
      </c>
      <c r="K27" s="13">
        <v>0</v>
      </c>
      <c r="L27" s="13">
        <v>0</v>
      </c>
      <c r="M27" s="13">
        <f t="shared" si="5"/>
        <v>1</v>
      </c>
      <c r="N27" s="13">
        <f t="shared" si="5"/>
        <v>3</v>
      </c>
      <c r="O27" s="13">
        <f t="shared" si="4"/>
        <v>4</v>
      </c>
      <c r="P27" s="50">
        <f t="shared" si="2"/>
        <v>2.8985507246376812</v>
      </c>
      <c r="Q27" s="13">
        <v>88</v>
      </c>
      <c r="R27" s="13">
        <v>86</v>
      </c>
      <c r="S27" s="13">
        <f t="shared" si="3"/>
        <v>174</v>
      </c>
    </row>
    <row r="28" spans="1:19" x14ac:dyDescent="0.25">
      <c r="A28" s="11"/>
      <c r="B28" s="12"/>
      <c r="C28" s="12" t="s">
        <v>31</v>
      </c>
      <c r="D28" s="12">
        <v>623</v>
      </c>
      <c r="E28" s="13">
        <v>333</v>
      </c>
      <c r="F28" s="13">
        <v>268</v>
      </c>
      <c r="G28" s="50">
        <f t="shared" si="0"/>
        <v>80.48048048048048</v>
      </c>
      <c r="H28" s="13">
        <v>45</v>
      </c>
      <c r="I28" s="13">
        <v>2</v>
      </c>
      <c r="J28" s="13">
        <v>3</v>
      </c>
      <c r="K28" s="13">
        <v>0</v>
      </c>
      <c r="L28" s="13">
        <v>0</v>
      </c>
      <c r="M28" s="13">
        <f t="shared" si="5"/>
        <v>2</v>
      </c>
      <c r="N28" s="13">
        <f t="shared" si="5"/>
        <v>3</v>
      </c>
      <c r="O28" s="13">
        <f t="shared" si="4"/>
        <v>5</v>
      </c>
      <c r="P28" s="50">
        <f t="shared" si="2"/>
        <v>11.111111111111111</v>
      </c>
      <c r="Q28" s="13">
        <v>104</v>
      </c>
      <c r="R28" s="13">
        <v>190</v>
      </c>
      <c r="S28" s="13">
        <f t="shared" si="3"/>
        <v>294</v>
      </c>
    </row>
    <row r="29" spans="1:19" x14ac:dyDescent="0.25">
      <c r="A29" s="11">
        <v>14</v>
      </c>
      <c r="B29" s="12" t="s">
        <v>32</v>
      </c>
      <c r="C29" s="12" t="s">
        <v>32</v>
      </c>
      <c r="D29" s="12">
        <v>2511</v>
      </c>
      <c r="E29" s="13">
        <v>53</v>
      </c>
      <c r="F29" s="13">
        <v>44</v>
      </c>
      <c r="G29" s="50">
        <f t="shared" si="0"/>
        <v>83.018867924528308</v>
      </c>
      <c r="H29" s="13">
        <v>178</v>
      </c>
      <c r="I29" s="13">
        <v>7</v>
      </c>
      <c r="J29" s="13">
        <v>7</v>
      </c>
      <c r="K29" s="13">
        <v>0</v>
      </c>
      <c r="L29" s="13">
        <v>0</v>
      </c>
      <c r="M29" s="13">
        <f t="shared" si="5"/>
        <v>7</v>
      </c>
      <c r="N29" s="13">
        <f t="shared" si="5"/>
        <v>7</v>
      </c>
      <c r="O29" s="13">
        <f t="shared" si="4"/>
        <v>14</v>
      </c>
      <c r="P29" s="50">
        <f t="shared" si="2"/>
        <v>7.8651685393258424</v>
      </c>
      <c r="Q29" s="13">
        <v>170</v>
      </c>
      <c r="R29" s="13">
        <v>104</v>
      </c>
      <c r="S29" s="13">
        <f t="shared" si="3"/>
        <v>274</v>
      </c>
    </row>
    <row r="30" spans="1:19" x14ac:dyDescent="0.25">
      <c r="A30" s="11">
        <v>15</v>
      </c>
      <c r="B30" s="12" t="s">
        <v>33</v>
      </c>
      <c r="C30" s="12" t="s">
        <v>33</v>
      </c>
      <c r="D30" s="12">
        <v>1838</v>
      </c>
      <c r="E30" s="13">
        <v>196</v>
      </c>
      <c r="F30" s="13">
        <v>187</v>
      </c>
      <c r="G30" s="50">
        <f t="shared" si="0"/>
        <v>95.408163265306129</v>
      </c>
      <c r="H30" s="13">
        <v>133</v>
      </c>
      <c r="I30" s="13">
        <v>7</v>
      </c>
      <c r="J30" s="13">
        <v>5</v>
      </c>
      <c r="K30" s="13">
        <v>0</v>
      </c>
      <c r="L30" s="13">
        <v>0</v>
      </c>
      <c r="M30" s="13">
        <f t="shared" si="5"/>
        <v>7</v>
      </c>
      <c r="N30" s="13">
        <f t="shared" si="5"/>
        <v>5</v>
      </c>
      <c r="O30" s="13">
        <f t="shared" si="4"/>
        <v>12</v>
      </c>
      <c r="P30" s="50">
        <f t="shared" si="2"/>
        <v>9.0225563909774422</v>
      </c>
      <c r="Q30" s="13">
        <v>100</v>
      </c>
      <c r="R30" s="13">
        <v>114</v>
      </c>
      <c r="S30" s="13">
        <f t="shared" si="3"/>
        <v>214</v>
      </c>
    </row>
    <row r="31" spans="1:19" x14ac:dyDescent="0.25">
      <c r="A31" s="11">
        <v>16</v>
      </c>
      <c r="B31" s="12" t="s">
        <v>34</v>
      </c>
      <c r="C31" s="12" t="s">
        <v>34</v>
      </c>
      <c r="D31" s="12">
        <v>1377</v>
      </c>
      <c r="E31" s="16">
        <v>286</v>
      </c>
      <c r="F31" s="16">
        <v>210</v>
      </c>
      <c r="G31" s="50">
        <f t="shared" si="0"/>
        <v>73.426573426573427</v>
      </c>
      <c r="H31" s="16">
        <v>109</v>
      </c>
      <c r="I31" s="16">
        <v>3</v>
      </c>
      <c r="J31" s="16">
        <v>3</v>
      </c>
      <c r="K31" s="16">
        <v>0</v>
      </c>
      <c r="L31" s="16">
        <v>0</v>
      </c>
      <c r="M31" s="13">
        <f t="shared" si="5"/>
        <v>3</v>
      </c>
      <c r="N31" s="13">
        <f t="shared" si="5"/>
        <v>3</v>
      </c>
      <c r="O31" s="13">
        <f t="shared" si="4"/>
        <v>6</v>
      </c>
      <c r="P31" s="50">
        <f t="shared" si="2"/>
        <v>5.5045871559633035</v>
      </c>
      <c r="Q31" s="16">
        <v>146</v>
      </c>
      <c r="R31" s="16">
        <v>140</v>
      </c>
      <c r="S31" s="13">
        <f t="shared" si="3"/>
        <v>286</v>
      </c>
    </row>
    <row r="32" spans="1:19" x14ac:dyDescent="0.25">
      <c r="A32" s="11"/>
      <c r="B32" s="12"/>
      <c r="C32" s="12" t="s">
        <v>35</v>
      </c>
      <c r="D32" s="12">
        <v>715</v>
      </c>
      <c r="E32" s="13">
        <v>160</v>
      </c>
      <c r="F32" s="13">
        <v>78</v>
      </c>
      <c r="G32" s="50">
        <f t="shared" si="0"/>
        <v>48.75</v>
      </c>
      <c r="H32" s="13">
        <v>57</v>
      </c>
      <c r="I32" s="13">
        <v>0</v>
      </c>
      <c r="J32" s="13">
        <v>0</v>
      </c>
      <c r="K32" s="13">
        <v>0</v>
      </c>
      <c r="L32" s="13">
        <v>0</v>
      </c>
      <c r="M32" s="13">
        <f t="shared" si="5"/>
        <v>0</v>
      </c>
      <c r="N32" s="13">
        <f t="shared" si="5"/>
        <v>0</v>
      </c>
      <c r="O32" s="13">
        <f t="shared" si="4"/>
        <v>0</v>
      </c>
      <c r="P32" s="50">
        <f t="shared" si="2"/>
        <v>0</v>
      </c>
      <c r="Q32" s="13">
        <v>94</v>
      </c>
      <c r="R32" s="13">
        <v>88</v>
      </c>
      <c r="S32" s="13">
        <f t="shared" si="3"/>
        <v>182</v>
      </c>
    </row>
    <row r="33" spans="1:19" x14ac:dyDescent="0.25">
      <c r="A33" s="11">
        <v>17</v>
      </c>
      <c r="B33" s="12" t="s">
        <v>36</v>
      </c>
      <c r="C33" s="12" t="s">
        <v>36</v>
      </c>
      <c r="D33" s="12">
        <v>3222</v>
      </c>
      <c r="E33" s="13">
        <v>129</v>
      </c>
      <c r="F33" s="13">
        <v>107</v>
      </c>
      <c r="G33" s="50">
        <f t="shared" si="0"/>
        <v>82.945736434108525</v>
      </c>
      <c r="H33" s="13">
        <v>227</v>
      </c>
      <c r="I33" s="13">
        <v>14</v>
      </c>
      <c r="J33" s="13">
        <v>3</v>
      </c>
      <c r="K33" s="13">
        <v>0</v>
      </c>
      <c r="L33" s="13">
        <v>0</v>
      </c>
      <c r="M33" s="13">
        <f t="shared" si="5"/>
        <v>14</v>
      </c>
      <c r="N33" s="13">
        <f t="shared" si="5"/>
        <v>3</v>
      </c>
      <c r="O33" s="13">
        <f t="shared" si="4"/>
        <v>17</v>
      </c>
      <c r="P33" s="50">
        <f t="shared" si="2"/>
        <v>7.4889867841409687</v>
      </c>
      <c r="Q33" s="13">
        <v>190</v>
      </c>
      <c r="R33" s="13">
        <v>201</v>
      </c>
      <c r="S33" s="13">
        <f t="shared" si="3"/>
        <v>391</v>
      </c>
    </row>
    <row r="34" spans="1:19" x14ac:dyDescent="0.25">
      <c r="A34" s="11">
        <v>18</v>
      </c>
      <c r="B34" s="12" t="s">
        <v>37</v>
      </c>
      <c r="C34" s="12" t="s">
        <v>38</v>
      </c>
      <c r="D34" s="12">
        <v>2590</v>
      </c>
      <c r="E34" s="13">
        <v>153</v>
      </c>
      <c r="F34" s="13">
        <v>132</v>
      </c>
      <c r="G34" s="50">
        <f t="shared" si="0"/>
        <v>86.274509803921575</v>
      </c>
      <c r="H34" s="13">
        <v>174</v>
      </c>
      <c r="I34" s="13">
        <v>191</v>
      </c>
      <c r="J34" s="13">
        <v>118</v>
      </c>
      <c r="K34" s="13">
        <v>0</v>
      </c>
      <c r="L34" s="13">
        <v>0</v>
      </c>
      <c r="M34" s="13">
        <f t="shared" si="5"/>
        <v>191</v>
      </c>
      <c r="N34" s="13">
        <f t="shared" si="5"/>
        <v>118</v>
      </c>
      <c r="O34" s="13">
        <f t="shared" si="4"/>
        <v>309</v>
      </c>
      <c r="P34" s="50">
        <f t="shared" si="2"/>
        <v>177.58620689655174</v>
      </c>
      <c r="Q34" s="13">
        <v>143</v>
      </c>
      <c r="R34" s="13">
        <v>132</v>
      </c>
      <c r="S34" s="13">
        <f t="shared" si="3"/>
        <v>275</v>
      </c>
    </row>
    <row r="35" spans="1:19" x14ac:dyDescent="0.25">
      <c r="A35" s="11"/>
      <c r="B35" s="12"/>
      <c r="C35" s="12" t="s">
        <v>39</v>
      </c>
      <c r="D35" s="12">
        <v>2174</v>
      </c>
      <c r="E35" s="13">
        <v>236</v>
      </c>
      <c r="F35" s="13">
        <v>178</v>
      </c>
      <c r="G35" s="50">
        <f t="shared" si="0"/>
        <v>75.423728813559322</v>
      </c>
      <c r="H35" s="13">
        <v>161</v>
      </c>
      <c r="I35" s="13">
        <v>169</v>
      </c>
      <c r="J35" s="13">
        <v>166</v>
      </c>
      <c r="K35" s="13">
        <v>0</v>
      </c>
      <c r="L35" s="13">
        <v>0</v>
      </c>
      <c r="M35" s="13">
        <f t="shared" si="5"/>
        <v>169</v>
      </c>
      <c r="N35" s="13">
        <f t="shared" si="5"/>
        <v>166</v>
      </c>
      <c r="O35" s="13">
        <f t="shared" si="4"/>
        <v>335</v>
      </c>
      <c r="P35" s="50">
        <f t="shared" si="2"/>
        <v>208.07453416149067</v>
      </c>
      <c r="Q35" s="13">
        <v>113</v>
      </c>
      <c r="R35" s="13">
        <v>100</v>
      </c>
      <c r="S35" s="13">
        <f t="shared" si="3"/>
        <v>213</v>
      </c>
    </row>
    <row r="36" spans="1:19" x14ac:dyDescent="0.25">
      <c r="A36" s="11">
        <v>19</v>
      </c>
      <c r="B36" s="12" t="s">
        <v>40</v>
      </c>
      <c r="C36" s="12" t="s">
        <v>40</v>
      </c>
      <c r="D36" s="12">
        <v>2338</v>
      </c>
      <c r="E36" s="16">
        <v>367</v>
      </c>
      <c r="F36" s="16">
        <v>232</v>
      </c>
      <c r="G36" s="50">
        <f t="shared" si="0"/>
        <v>63.21525885558583</v>
      </c>
      <c r="H36" s="16">
        <v>167</v>
      </c>
      <c r="I36" s="16">
        <v>8</v>
      </c>
      <c r="J36" s="16">
        <v>9</v>
      </c>
      <c r="K36" s="16">
        <v>0</v>
      </c>
      <c r="L36" s="16">
        <v>0</v>
      </c>
      <c r="M36" s="13">
        <f t="shared" si="5"/>
        <v>8</v>
      </c>
      <c r="N36" s="13">
        <f t="shared" si="5"/>
        <v>9</v>
      </c>
      <c r="O36" s="13">
        <f t="shared" si="4"/>
        <v>17</v>
      </c>
      <c r="P36" s="50">
        <f t="shared" si="2"/>
        <v>10.179640718562874</v>
      </c>
      <c r="Q36" s="16">
        <v>204</v>
      </c>
      <c r="R36" s="16">
        <v>140</v>
      </c>
      <c r="S36" s="13">
        <f t="shared" si="3"/>
        <v>344</v>
      </c>
    </row>
    <row r="37" spans="1:19" x14ac:dyDescent="0.25">
      <c r="A37" s="11"/>
      <c r="B37" s="12"/>
      <c r="C37" s="12" t="s">
        <v>41</v>
      </c>
      <c r="D37" s="12">
        <v>1773</v>
      </c>
      <c r="E37" s="13">
        <v>348</v>
      </c>
      <c r="F37" s="13">
        <v>327</v>
      </c>
      <c r="G37" s="50">
        <f t="shared" si="0"/>
        <v>93.965517241379317</v>
      </c>
      <c r="H37" s="13">
        <v>117</v>
      </c>
      <c r="I37" s="13">
        <v>12</v>
      </c>
      <c r="J37" s="13">
        <v>12</v>
      </c>
      <c r="K37" s="13">
        <v>0</v>
      </c>
      <c r="L37" s="13">
        <v>0</v>
      </c>
      <c r="M37" s="13">
        <f t="shared" si="5"/>
        <v>12</v>
      </c>
      <c r="N37" s="13">
        <f t="shared" si="5"/>
        <v>12</v>
      </c>
      <c r="O37" s="13">
        <f t="shared" si="4"/>
        <v>24</v>
      </c>
      <c r="P37" s="50">
        <f t="shared" si="2"/>
        <v>20.512820512820511</v>
      </c>
      <c r="Q37" s="13">
        <v>181</v>
      </c>
      <c r="R37" s="13">
        <v>200</v>
      </c>
      <c r="S37" s="13">
        <f t="shared" si="3"/>
        <v>381</v>
      </c>
    </row>
    <row r="38" spans="1:19" x14ac:dyDescent="0.25">
      <c r="A38" s="11">
        <v>20</v>
      </c>
      <c r="B38" s="12" t="s">
        <v>42</v>
      </c>
      <c r="C38" s="12" t="s">
        <v>42</v>
      </c>
      <c r="D38" s="12">
        <v>2168</v>
      </c>
      <c r="E38" s="13">
        <v>492</v>
      </c>
      <c r="F38" s="13">
        <v>460</v>
      </c>
      <c r="G38" s="50">
        <f t="shared" si="0"/>
        <v>93.495934959349597</v>
      </c>
      <c r="H38" s="13">
        <v>147</v>
      </c>
      <c r="I38" s="13">
        <v>42</v>
      </c>
      <c r="J38" s="13">
        <v>29</v>
      </c>
      <c r="K38" s="13">
        <v>0</v>
      </c>
      <c r="L38" s="13">
        <v>0</v>
      </c>
      <c r="M38" s="13">
        <f t="shared" si="5"/>
        <v>42</v>
      </c>
      <c r="N38" s="13">
        <f t="shared" si="5"/>
        <v>29</v>
      </c>
      <c r="O38" s="13">
        <f t="shared" si="4"/>
        <v>71</v>
      </c>
      <c r="P38" s="50"/>
      <c r="Q38" s="13">
        <v>200</v>
      </c>
      <c r="R38" s="13">
        <v>191</v>
      </c>
      <c r="S38" s="13">
        <f t="shared" si="3"/>
        <v>391</v>
      </c>
    </row>
    <row r="39" spans="1:19" x14ac:dyDescent="0.25">
      <c r="A39" s="11"/>
      <c r="B39" s="12"/>
      <c r="C39" s="12" t="s">
        <v>43</v>
      </c>
      <c r="D39" s="12">
        <v>1338</v>
      </c>
      <c r="E39" s="13">
        <v>113</v>
      </c>
      <c r="F39" s="13">
        <v>74</v>
      </c>
      <c r="G39" s="50">
        <v>100</v>
      </c>
      <c r="H39" s="13">
        <v>89</v>
      </c>
      <c r="I39" s="13">
        <v>7</v>
      </c>
      <c r="J39" s="13">
        <v>3</v>
      </c>
      <c r="K39" s="13">
        <v>0</v>
      </c>
      <c r="L39" s="13">
        <v>0</v>
      </c>
      <c r="M39" s="13">
        <f t="shared" si="5"/>
        <v>7</v>
      </c>
      <c r="N39" s="13">
        <f t="shared" si="5"/>
        <v>3</v>
      </c>
      <c r="O39" s="13">
        <f t="shared" si="4"/>
        <v>10</v>
      </c>
      <c r="P39" s="50">
        <v>11.2112</v>
      </c>
      <c r="Q39" s="13">
        <v>95</v>
      </c>
      <c r="R39" s="13">
        <v>87</v>
      </c>
      <c r="S39" s="13">
        <f t="shared" si="3"/>
        <v>182</v>
      </c>
    </row>
    <row r="40" spans="1:19" x14ac:dyDescent="0.25">
      <c r="A40" s="11">
        <v>21</v>
      </c>
      <c r="B40" s="12" t="s">
        <v>44</v>
      </c>
      <c r="C40" s="12" t="s">
        <v>44</v>
      </c>
      <c r="D40" s="12">
        <v>1254</v>
      </c>
      <c r="E40" s="16">
        <v>244</v>
      </c>
      <c r="F40" s="16">
        <v>139</v>
      </c>
      <c r="G40" s="19">
        <v>10.3</v>
      </c>
      <c r="H40" s="16">
        <v>87</v>
      </c>
      <c r="I40" s="16">
        <v>34</v>
      </c>
      <c r="J40" s="16">
        <v>41</v>
      </c>
      <c r="K40" s="16">
        <v>0</v>
      </c>
      <c r="L40" s="16">
        <v>0</v>
      </c>
      <c r="M40" s="13">
        <f t="shared" si="5"/>
        <v>34</v>
      </c>
      <c r="N40" s="13">
        <f t="shared" si="5"/>
        <v>41</v>
      </c>
      <c r="O40" s="13">
        <f t="shared" si="4"/>
        <v>75</v>
      </c>
      <c r="P40" s="19">
        <v>83.7</v>
      </c>
      <c r="Q40" s="16">
        <v>394</v>
      </c>
      <c r="R40" s="16">
        <v>380</v>
      </c>
      <c r="S40" s="13">
        <f t="shared" si="3"/>
        <v>774</v>
      </c>
    </row>
    <row r="41" spans="1:19" x14ac:dyDescent="0.25">
      <c r="A41" s="52" t="s">
        <v>45</v>
      </c>
      <c r="B41" s="21"/>
      <c r="C41" s="21"/>
      <c r="D41" s="38">
        <f>SUM(D10:D40)</f>
        <v>51860</v>
      </c>
      <c r="E41" s="38">
        <f>SUM(E10:E40)</f>
        <v>7024</v>
      </c>
      <c r="F41" s="38">
        <f>SUM(F10:F40)</f>
        <v>5065</v>
      </c>
      <c r="G41" s="41">
        <f>F41/E41*100</f>
        <v>72.109908883826876</v>
      </c>
      <c r="H41" s="38">
        <f>SUM(H10:H40)</f>
        <v>3903</v>
      </c>
      <c r="I41" s="38">
        <f>SUM(I10:I40)</f>
        <v>643</v>
      </c>
      <c r="J41" s="38">
        <f>SUM(J10:J40)</f>
        <v>549</v>
      </c>
      <c r="K41" s="38">
        <f>SUM(K10:K40)</f>
        <v>2</v>
      </c>
      <c r="L41" s="38">
        <f>SUM(L10:L40)</f>
        <v>3</v>
      </c>
      <c r="M41" s="38">
        <f t="shared" si="5"/>
        <v>645</v>
      </c>
      <c r="N41" s="38">
        <f t="shared" si="5"/>
        <v>552</v>
      </c>
      <c r="O41" s="38">
        <f t="shared" si="4"/>
        <v>1197</v>
      </c>
      <c r="P41" s="41">
        <f>O41/H41*100</f>
        <v>30.668716372021521</v>
      </c>
      <c r="Q41" s="38">
        <f>SUM(Q10:Q40)</f>
        <v>4234</v>
      </c>
      <c r="R41" s="38">
        <f>SUM(R10:R40)</f>
        <v>4094</v>
      </c>
      <c r="S41" s="38">
        <f t="shared" si="3"/>
        <v>8328</v>
      </c>
    </row>
    <row r="42" spans="1:19" x14ac:dyDescent="0.25">
      <c r="A42" s="52" t="s">
        <v>72</v>
      </c>
      <c r="B42" s="21"/>
      <c r="C42" s="21"/>
      <c r="D42" s="38"/>
      <c r="E42" s="53"/>
      <c r="F42" s="53"/>
      <c r="G42" s="54"/>
      <c r="H42" s="53"/>
      <c r="I42" s="53"/>
      <c r="J42" s="53"/>
      <c r="K42" s="53"/>
      <c r="L42" s="53"/>
      <c r="M42" s="53"/>
      <c r="N42" s="53"/>
      <c r="O42" s="53"/>
      <c r="P42" s="54"/>
      <c r="Q42" s="53"/>
      <c r="R42" s="53"/>
      <c r="S42" s="53"/>
    </row>
    <row r="43" spans="1:19" x14ac:dyDescent="0.25">
      <c r="A43" s="52" t="s">
        <v>73</v>
      </c>
      <c r="B43" s="21"/>
      <c r="C43" s="21"/>
      <c r="D43" s="21"/>
      <c r="E43" s="21"/>
      <c r="F43" s="35"/>
      <c r="G43" s="38">
        <f>COUNTIF(G10:G40,"&gt;=60")</f>
        <v>23</v>
      </c>
      <c r="H43" s="36"/>
      <c r="I43" s="36"/>
      <c r="J43" s="36"/>
      <c r="K43" s="36"/>
      <c r="L43" s="36"/>
      <c r="M43" s="36"/>
      <c r="N43" s="36"/>
      <c r="O43" s="36"/>
      <c r="P43" s="55"/>
      <c r="Q43" s="36"/>
      <c r="R43" s="36"/>
      <c r="S43" s="36"/>
    </row>
    <row r="44" spans="1:19" x14ac:dyDescent="0.25">
      <c r="A44" s="52" t="s">
        <v>74</v>
      </c>
      <c r="B44" s="21"/>
      <c r="C44" s="21"/>
      <c r="D44" s="21"/>
      <c r="E44" s="21"/>
      <c r="F44" s="35"/>
      <c r="G44" s="56">
        <f>G43/COUNT(G10:G40)</f>
        <v>0.74193548387096775</v>
      </c>
      <c r="H44" s="36"/>
      <c r="I44" s="36"/>
      <c r="J44" s="36"/>
      <c r="K44" s="36"/>
      <c r="L44" s="36"/>
      <c r="M44" s="36"/>
      <c r="N44" s="36"/>
      <c r="O44" s="36"/>
      <c r="P44" s="55"/>
      <c r="Q44" s="36"/>
      <c r="R44" s="36"/>
      <c r="S44" s="36"/>
    </row>
    <row r="45" spans="1:19" x14ac:dyDescent="0.25">
      <c r="A45" s="42"/>
      <c r="B45" s="42"/>
      <c r="C45" s="42"/>
      <c r="D45" s="42"/>
      <c r="E45" s="57"/>
      <c r="F45" s="57"/>
      <c r="G45" s="57"/>
      <c r="H45" s="42"/>
      <c r="I45" s="42"/>
      <c r="J45" s="57"/>
      <c r="K45" s="5"/>
      <c r="L45" s="57"/>
      <c r="M45" s="57"/>
      <c r="N45" s="57"/>
      <c r="O45" s="57"/>
      <c r="P45" s="57"/>
      <c r="Q45" s="57"/>
      <c r="R45" s="57"/>
      <c r="S45" s="57"/>
    </row>
    <row r="46" spans="1:19" x14ac:dyDescent="0.25">
      <c r="A46" s="5" t="s">
        <v>53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x14ac:dyDescent="0.25">
      <c r="A47" s="58" t="s">
        <v>54</v>
      </c>
      <c r="B47" s="4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58"/>
      <c r="B48" s="45" t="s">
        <v>75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x14ac:dyDescent="0.25">
      <c r="A49" s="58"/>
      <c r="B49" s="45" t="s">
        <v>76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25">
      <c r="A50" s="58"/>
      <c r="B50" s="45" t="s">
        <v>77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</sheetData>
  <mergeCells count="16">
    <mergeCell ref="A3:S3"/>
    <mergeCell ref="I5:P5"/>
    <mergeCell ref="Q5:S7"/>
    <mergeCell ref="E6:E8"/>
    <mergeCell ref="F6:F8"/>
    <mergeCell ref="G6:G8"/>
    <mergeCell ref="I6:J7"/>
    <mergeCell ref="K6:L7"/>
    <mergeCell ref="M6:O7"/>
    <mergeCell ref="P6:P8"/>
    <mergeCell ref="A5:A8"/>
    <mergeCell ref="B5:B8"/>
    <mergeCell ref="C5:C8"/>
    <mergeCell ref="D5:D8"/>
    <mergeCell ref="E5:G5"/>
    <mergeCell ref="H5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D25C-0639-4D5A-968F-8BCCE3A62116}">
  <dimension ref="A2:F21"/>
  <sheetViews>
    <sheetView tabSelected="1" workbookViewId="0">
      <selection activeCell="B25" sqref="B25"/>
    </sheetView>
  </sheetViews>
  <sheetFormatPr defaultRowHeight="15" x14ac:dyDescent="0.25"/>
  <cols>
    <col min="1" max="1" width="8.42578125" customWidth="1"/>
    <col min="2" max="2" width="30.5703125" customWidth="1"/>
    <col min="3" max="3" width="11.42578125" customWidth="1"/>
    <col min="4" max="4" width="10.7109375" customWidth="1"/>
    <col min="5" max="5" width="11.140625" customWidth="1"/>
    <col min="6" max="6" width="15.42578125" customWidth="1"/>
  </cols>
  <sheetData>
    <row r="2" spans="1:6" ht="15.75" x14ac:dyDescent="0.25">
      <c r="A2" s="1" t="s">
        <v>78</v>
      </c>
      <c r="B2" s="2"/>
      <c r="C2" s="2"/>
      <c r="D2" s="2"/>
      <c r="E2" s="2"/>
      <c r="F2" s="2"/>
    </row>
    <row r="3" spans="1:6" ht="15.75" x14ac:dyDescent="0.25">
      <c r="A3" s="1" t="s">
        <v>101</v>
      </c>
      <c r="B3" s="1"/>
      <c r="C3" s="1"/>
      <c r="D3" s="1"/>
      <c r="E3" s="1"/>
      <c r="F3" s="1"/>
    </row>
    <row r="4" spans="1:6" x14ac:dyDescent="0.25">
      <c r="A4" s="59"/>
      <c r="B4" s="59"/>
      <c r="C4" s="59"/>
      <c r="D4" s="59"/>
      <c r="E4" s="59"/>
      <c r="F4" s="59"/>
    </row>
    <row r="5" spans="1:6" ht="15.75" x14ac:dyDescent="0.25">
      <c r="A5" s="60" t="s">
        <v>2</v>
      </c>
      <c r="B5" s="60" t="s">
        <v>79</v>
      </c>
      <c r="C5" s="60" t="s">
        <v>80</v>
      </c>
      <c r="D5" s="61"/>
      <c r="E5" s="61"/>
      <c r="F5" s="61"/>
    </row>
    <row r="6" spans="1:6" ht="75" x14ac:dyDescent="0.25">
      <c r="A6" s="61"/>
      <c r="B6" s="61"/>
      <c r="C6" s="62" t="s">
        <v>69</v>
      </c>
      <c r="D6" s="62" t="s">
        <v>70</v>
      </c>
      <c r="E6" s="62" t="s">
        <v>81</v>
      </c>
      <c r="F6" s="62" t="s">
        <v>82</v>
      </c>
    </row>
    <row r="7" spans="1:6" x14ac:dyDescent="0.25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</row>
    <row r="8" spans="1:6" x14ac:dyDescent="0.25">
      <c r="A8" s="64">
        <v>1</v>
      </c>
      <c r="B8" s="64" t="s">
        <v>83</v>
      </c>
      <c r="C8" s="65">
        <v>1</v>
      </c>
      <c r="D8" s="65">
        <v>1</v>
      </c>
      <c r="E8" s="66">
        <f t="shared" ref="E8:E13" si="0">SUM(C8:D8)</f>
        <v>2</v>
      </c>
      <c r="F8" s="67" t="e">
        <f t="shared" ref="F8:F13" si="1">E8/$E$15*100</f>
        <v>#DIV/0!</v>
      </c>
    </row>
    <row r="9" spans="1:6" x14ac:dyDescent="0.25">
      <c r="A9" s="64">
        <v>2</v>
      </c>
      <c r="B9" s="64" t="s">
        <v>84</v>
      </c>
      <c r="C9" s="65">
        <v>1</v>
      </c>
      <c r="D9" s="65">
        <v>1</v>
      </c>
      <c r="E9" s="66">
        <f t="shared" si="0"/>
        <v>2</v>
      </c>
      <c r="F9" s="67" t="e">
        <f t="shared" si="1"/>
        <v>#DIV/0!</v>
      </c>
    </row>
    <row r="10" spans="1:6" x14ac:dyDescent="0.25">
      <c r="A10" s="64">
        <v>3</v>
      </c>
      <c r="B10" s="64" t="s">
        <v>85</v>
      </c>
      <c r="C10" s="65">
        <v>0</v>
      </c>
      <c r="D10" s="65">
        <v>2</v>
      </c>
      <c r="E10" s="66">
        <f t="shared" si="0"/>
        <v>2</v>
      </c>
      <c r="F10" s="67" t="e">
        <f t="shared" si="1"/>
        <v>#DIV/0!</v>
      </c>
    </row>
    <row r="11" spans="1:6" x14ac:dyDescent="0.25">
      <c r="A11" s="64">
        <v>4</v>
      </c>
      <c r="B11" s="64" t="s">
        <v>86</v>
      </c>
      <c r="C11" s="65">
        <v>6</v>
      </c>
      <c r="D11" s="65">
        <v>4</v>
      </c>
      <c r="E11" s="66">
        <f t="shared" si="0"/>
        <v>10</v>
      </c>
      <c r="F11" s="67" t="e">
        <f t="shared" si="1"/>
        <v>#DIV/0!</v>
      </c>
    </row>
    <row r="12" spans="1:6" x14ac:dyDescent="0.25">
      <c r="A12" s="64">
        <v>5</v>
      </c>
      <c r="B12" s="64" t="s">
        <v>87</v>
      </c>
      <c r="C12" s="65">
        <v>31</v>
      </c>
      <c r="D12" s="65">
        <v>29</v>
      </c>
      <c r="E12" s="66">
        <f t="shared" si="0"/>
        <v>60</v>
      </c>
      <c r="F12" s="67" t="e">
        <f t="shared" si="1"/>
        <v>#DIV/0!</v>
      </c>
    </row>
    <row r="13" spans="1:6" x14ac:dyDescent="0.25">
      <c r="A13" s="64">
        <v>6</v>
      </c>
      <c r="B13" s="64" t="s">
        <v>88</v>
      </c>
      <c r="C13" s="65">
        <v>9</v>
      </c>
      <c r="D13" s="65">
        <v>10</v>
      </c>
      <c r="E13" s="66">
        <f t="shared" si="0"/>
        <v>19</v>
      </c>
      <c r="F13" s="67" t="e">
        <f t="shared" si="1"/>
        <v>#DIV/0!</v>
      </c>
    </row>
    <row r="14" spans="1:6" ht="15.75" x14ac:dyDescent="0.25">
      <c r="A14" s="68" t="s">
        <v>45</v>
      </c>
      <c r="B14" s="68"/>
      <c r="C14" s="69">
        <f>SUM(C8:C13)</f>
        <v>48</v>
      </c>
      <c r="D14" s="69">
        <f>SUM(D8:D13)</f>
        <v>47</v>
      </c>
      <c r="E14" s="69">
        <f>SUM(E8:E13)</f>
        <v>95</v>
      </c>
      <c r="F14" s="70"/>
    </row>
    <row r="15" spans="1:6" ht="15.75" x14ac:dyDescent="0.25">
      <c r="A15" s="68" t="s">
        <v>89</v>
      </c>
      <c r="B15" s="68"/>
      <c r="C15" s="71" t="e">
        <f>C14/$E$15*100</f>
        <v>#DIV/0!</v>
      </c>
      <c r="D15" s="71" t="e">
        <f>D14/$E$15*100</f>
        <v>#DIV/0!</v>
      </c>
      <c r="E15" s="72"/>
      <c r="F15" s="72"/>
    </row>
    <row r="16" spans="1:6" ht="15.75" x14ac:dyDescent="0.25">
      <c r="A16" s="68" t="s">
        <v>90</v>
      </c>
      <c r="B16" s="68"/>
      <c r="C16" s="71"/>
      <c r="D16" s="71"/>
      <c r="E16" s="71"/>
      <c r="F16" s="73">
        <v>13210</v>
      </c>
    </row>
    <row r="17" spans="1:6" ht="15.75" x14ac:dyDescent="0.25">
      <c r="A17" s="68" t="s">
        <v>91</v>
      </c>
      <c r="B17" s="68"/>
      <c r="C17" s="71"/>
      <c r="D17" s="71"/>
      <c r="E17" s="71"/>
      <c r="F17" s="73">
        <v>8996</v>
      </c>
    </row>
    <row r="18" spans="1:6" ht="15.75" x14ac:dyDescent="0.25">
      <c r="A18" s="74" t="s">
        <v>92</v>
      </c>
      <c r="B18" s="74"/>
      <c r="C18" s="74"/>
      <c r="D18" s="74"/>
      <c r="E18" s="74"/>
      <c r="F18" s="71">
        <f>F17/F16*100</f>
        <v>68.099924299772894</v>
      </c>
    </row>
    <row r="19" spans="1:6" x14ac:dyDescent="0.25">
      <c r="A19" s="59"/>
      <c r="B19" s="59"/>
      <c r="C19" s="75"/>
      <c r="D19" s="75"/>
      <c r="E19" s="75"/>
      <c r="F19" s="75"/>
    </row>
    <row r="20" spans="1:6" x14ac:dyDescent="0.25">
      <c r="A20" s="59" t="s">
        <v>53</v>
      </c>
      <c r="B20" s="59"/>
      <c r="C20" s="59"/>
      <c r="D20" s="59"/>
      <c r="E20" s="59"/>
      <c r="F20" s="59"/>
    </row>
    <row r="21" spans="1:6" x14ac:dyDescent="0.25">
      <c r="A21" s="59" t="s">
        <v>93</v>
      </c>
      <c r="B21" s="59"/>
      <c r="C21" s="59"/>
      <c r="D21" s="59"/>
      <c r="E21" s="59"/>
      <c r="F21" s="59"/>
    </row>
  </sheetData>
  <mergeCells count="6">
    <mergeCell ref="A2:F2"/>
    <mergeCell ref="A5:A6"/>
    <mergeCell ref="B5:B6"/>
    <mergeCell ref="C5:F5"/>
    <mergeCell ref="A18:E18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BE1C7-B7D3-4D53-B41A-ECC78CADE434}">
  <dimension ref="A2:L45"/>
  <sheetViews>
    <sheetView workbookViewId="0">
      <selection activeCell="R20" sqref="R20"/>
    </sheetView>
  </sheetViews>
  <sheetFormatPr defaultRowHeight="15" x14ac:dyDescent="0.25"/>
  <sheetData>
    <row r="2" spans="1:12" ht="15.75" x14ac:dyDescent="0.25">
      <c r="A2" s="1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1" t="s">
        <v>101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6" t="s">
        <v>2</v>
      </c>
      <c r="B5" s="6" t="s">
        <v>3</v>
      </c>
      <c r="C5" s="6" t="s">
        <v>4</v>
      </c>
      <c r="D5" s="6" t="s">
        <v>95</v>
      </c>
      <c r="E5" s="8"/>
      <c r="F5" s="8"/>
      <c r="G5" s="8"/>
      <c r="H5" s="8"/>
      <c r="I5" s="8"/>
      <c r="J5" s="8"/>
      <c r="K5" s="8"/>
      <c r="L5" s="8"/>
    </row>
    <row r="6" spans="1:12" x14ac:dyDescent="0.25">
      <c r="A6" s="8"/>
      <c r="B6" s="8"/>
      <c r="C6" s="8"/>
      <c r="D6" s="6" t="s">
        <v>96</v>
      </c>
      <c r="E6" s="8"/>
      <c r="F6" s="8"/>
      <c r="G6" s="6" t="s">
        <v>97</v>
      </c>
      <c r="H6" s="8"/>
      <c r="I6" s="8"/>
      <c r="J6" s="6" t="s">
        <v>98</v>
      </c>
      <c r="K6" s="8"/>
      <c r="L6" s="8"/>
    </row>
    <row r="7" spans="1:12" x14ac:dyDescent="0.25">
      <c r="A7" s="8"/>
      <c r="B7" s="8"/>
      <c r="C7" s="8"/>
      <c r="D7" s="9" t="s">
        <v>69</v>
      </c>
      <c r="E7" s="9" t="s">
        <v>70</v>
      </c>
      <c r="F7" s="9" t="s">
        <v>81</v>
      </c>
      <c r="G7" s="9" t="s">
        <v>69</v>
      </c>
      <c r="H7" s="9" t="s">
        <v>70</v>
      </c>
      <c r="I7" s="9" t="s">
        <v>81</v>
      </c>
      <c r="J7" s="9" t="s">
        <v>69</v>
      </c>
      <c r="K7" s="9" t="s">
        <v>70</v>
      </c>
      <c r="L7" s="9" t="s">
        <v>81</v>
      </c>
    </row>
    <row r="8" spans="1:12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</row>
    <row r="9" spans="1:12" x14ac:dyDescent="0.25">
      <c r="A9" s="11">
        <v>1</v>
      </c>
      <c r="B9" s="12" t="s">
        <v>13</v>
      </c>
      <c r="C9" s="12" t="s">
        <v>13</v>
      </c>
      <c r="D9" s="76">
        <v>0</v>
      </c>
      <c r="E9" s="76">
        <v>0</v>
      </c>
      <c r="F9" s="76">
        <f>SUM(D9:E9)</f>
        <v>0</v>
      </c>
      <c r="G9" s="76">
        <v>0</v>
      </c>
      <c r="H9" s="76">
        <v>0</v>
      </c>
      <c r="I9" s="76">
        <f t="shared" ref="I9:I40" si="0">SUM(G9:H9)</f>
        <v>0</v>
      </c>
      <c r="J9" s="76">
        <f t="shared" ref="J9:K19" si="1">SUM(D9,G9)</f>
        <v>0</v>
      </c>
      <c r="K9" s="76">
        <f t="shared" si="1"/>
        <v>0</v>
      </c>
      <c r="L9" s="76">
        <f t="shared" ref="L9:L19" si="2">SUM(J9:K9)</f>
        <v>0</v>
      </c>
    </row>
    <row r="10" spans="1:12" x14ac:dyDescent="0.25">
      <c r="A10" s="11">
        <v>2</v>
      </c>
      <c r="B10" s="12" t="s">
        <v>14</v>
      </c>
      <c r="C10" s="12" t="s">
        <v>14</v>
      </c>
      <c r="D10" s="76">
        <v>0</v>
      </c>
      <c r="E10" s="76">
        <v>0</v>
      </c>
      <c r="F10" s="76">
        <f t="shared" ref="F10:F40" si="3">SUM(D10:E10)</f>
        <v>0</v>
      </c>
      <c r="G10" s="76">
        <v>1</v>
      </c>
      <c r="H10" s="76">
        <v>0</v>
      </c>
      <c r="I10" s="76">
        <f t="shared" si="0"/>
        <v>1</v>
      </c>
      <c r="J10" s="76">
        <f t="shared" si="1"/>
        <v>1</v>
      </c>
      <c r="K10" s="76">
        <f t="shared" si="1"/>
        <v>0</v>
      </c>
      <c r="L10" s="76">
        <f t="shared" si="2"/>
        <v>1</v>
      </c>
    </row>
    <row r="11" spans="1:12" x14ac:dyDescent="0.25">
      <c r="A11" s="11"/>
      <c r="B11" s="12"/>
      <c r="C11" s="12" t="s">
        <v>15</v>
      </c>
      <c r="D11" s="76">
        <v>0</v>
      </c>
      <c r="E11" s="76">
        <v>0</v>
      </c>
      <c r="F11" s="76">
        <f t="shared" si="3"/>
        <v>0</v>
      </c>
      <c r="G11" s="76">
        <v>0</v>
      </c>
      <c r="H11" s="76">
        <v>0</v>
      </c>
      <c r="I11" s="76">
        <f t="shared" si="0"/>
        <v>0</v>
      </c>
      <c r="J11" s="76">
        <f t="shared" si="1"/>
        <v>0</v>
      </c>
      <c r="K11" s="76">
        <f t="shared" si="1"/>
        <v>0</v>
      </c>
      <c r="L11" s="76">
        <f t="shared" si="2"/>
        <v>0</v>
      </c>
    </row>
    <row r="12" spans="1:12" x14ac:dyDescent="0.25">
      <c r="A12" s="11">
        <v>3</v>
      </c>
      <c r="B12" s="12" t="s">
        <v>16</v>
      </c>
      <c r="C12" s="12" t="s">
        <v>16</v>
      </c>
      <c r="D12" s="76">
        <v>0</v>
      </c>
      <c r="E12" s="76">
        <v>0</v>
      </c>
      <c r="F12" s="76">
        <f t="shared" si="3"/>
        <v>0</v>
      </c>
      <c r="G12" s="76">
        <v>1</v>
      </c>
      <c r="H12" s="76">
        <v>0</v>
      </c>
      <c r="I12" s="76">
        <f t="shared" si="0"/>
        <v>1</v>
      </c>
      <c r="J12" s="76">
        <f t="shared" si="1"/>
        <v>1</v>
      </c>
      <c r="K12" s="76">
        <f t="shared" si="1"/>
        <v>0</v>
      </c>
      <c r="L12" s="76">
        <f t="shared" si="2"/>
        <v>1</v>
      </c>
    </row>
    <row r="13" spans="1:12" x14ac:dyDescent="0.25">
      <c r="A13" s="11">
        <v>4</v>
      </c>
      <c r="B13" s="12" t="s">
        <v>17</v>
      </c>
      <c r="C13" s="12" t="s">
        <v>17</v>
      </c>
      <c r="D13" s="76">
        <v>0</v>
      </c>
      <c r="E13" s="76">
        <v>0</v>
      </c>
      <c r="F13" s="76">
        <f t="shared" si="3"/>
        <v>0</v>
      </c>
      <c r="G13" s="76">
        <v>1</v>
      </c>
      <c r="H13" s="76">
        <v>0</v>
      </c>
      <c r="I13" s="76">
        <f t="shared" si="0"/>
        <v>1</v>
      </c>
      <c r="J13" s="76">
        <f t="shared" si="1"/>
        <v>1</v>
      </c>
      <c r="K13" s="76">
        <f t="shared" si="1"/>
        <v>0</v>
      </c>
      <c r="L13" s="76">
        <f t="shared" si="2"/>
        <v>1</v>
      </c>
    </row>
    <row r="14" spans="1:12" x14ac:dyDescent="0.25">
      <c r="A14" s="11"/>
      <c r="B14" s="12"/>
      <c r="C14" s="12" t="s">
        <v>18</v>
      </c>
      <c r="D14" s="76">
        <v>1</v>
      </c>
      <c r="E14" s="76">
        <v>0</v>
      </c>
      <c r="F14" s="76">
        <f t="shared" si="3"/>
        <v>1</v>
      </c>
      <c r="G14" s="76">
        <v>2</v>
      </c>
      <c r="H14" s="76">
        <v>0</v>
      </c>
      <c r="I14" s="76">
        <f t="shared" si="0"/>
        <v>2</v>
      </c>
      <c r="J14" s="76">
        <f t="shared" si="1"/>
        <v>3</v>
      </c>
      <c r="K14" s="76">
        <f t="shared" si="1"/>
        <v>0</v>
      </c>
      <c r="L14" s="76">
        <f t="shared" si="2"/>
        <v>3</v>
      </c>
    </row>
    <row r="15" spans="1:12" x14ac:dyDescent="0.25">
      <c r="A15" s="11">
        <v>5</v>
      </c>
      <c r="B15" s="12" t="s">
        <v>19</v>
      </c>
      <c r="C15" s="12" t="s">
        <v>19</v>
      </c>
      <c r="D15" s="76">
        <v>0</v>
      </c>
      <c r="E15" s="76">
        <v>0</v>
      </c>
      <c r="F15" s="76">
        <f t="shared" si="3"/>
        <v>0</v>
      </c>
      <c r="G15" s="76">
        <v>1</v>
      </c>
      <c r="H15" s="76">
        <v>1</v>
      </c>
      <c r="I15" s="76">
        <f t="shared" si="0"/>
        <v>2</v>
      </c>
      <c r="J15" s="76">
        <f t="shared" si="1"/>
        <v>1</v>
      </c>
      <c r="K15" s="76">
        <f t="shared" si="1"/>
        <v>1</v>
      </c>
      <c r="L15" s="76">
        <f t="shared" si="2"/>
        <v>2</v>
      </c>
    </row>
    <row r="16" spans="1:12" x14ac:dyDescent="0.25">
      <c r="A16" s="11"/>
      <c r="B16" s="12"/>
      <c r="C16" s="12" t="s">
        <v>20</v>
      </c>
      <c r="D16" s="76">
        <v>0</v>
      </c>
      <c r="E16" s="76">
        <v>0</v>
      </c>
      <c r="F16" s="76">
        <f t="shared" si="3"/>
        <v>0</v>
      </c>
      <c r="G16" s="76">
        <v>0</v>
      </c>
      <c r="H16" s="76">
        <v>0</v>
      </c>
      <c r="I16" s="76">
        <f t="shared" si="0"/>
        <v>0</v>
      </c>
      <c r="J16" s="76">
        <f t="shared" si="1"/>
        <v>0</v>
      </c>
      <c r="K16" s="76">
        <f t="shared" si="1"/>
        <v>0</v>
      </c>
      <c r="L16" s="76">
        <f t="shared" si="2"/>
        <v>0</v>
      </c>
    </row>
    <row r="17" spans="1:12" x14ac:dyDescent="0.25">
      <c r="A17" s="11">
        <v>6</v>
      </c>
      <c r="B17" s="12" t="s">
        <v>21</v>
      </c>
      <c r="C17" s="12" t="s">
        <v>21</v>
      </c>
      <c r="D17" s="76">
        <v>0</v>
      </c>
      <c r="E17" s="76">
        <v>0</v>
      </c>
      <c r="F17" s="76">
        <f t="shared" si="3"/>
        <v>0</v>
      </c>
      <c r="G17" s="76">
        <v>0</v>
      </c>
      <c r="H17" s="76">
        <v>0</v>
      </c>
      <c r="I17" s="76">
        <f t="shared" si="0"/>
        <v>0</v>
      </c>
      <c r="J17" s="76">
        <f t="shared" si="1"/>
        <v>0</v>
      </c>
      <c r="K17" s="76">
        <f t="shared" si="1"/>
        <v>0</v>
      </c>
      <c r="L17" s="76">
        <f t="shared" si="2"/>
        <v>0</v>
      </c>
    </row>
    <row r="18" spans="1:12" x14ac:dyDescent="0.25">
      <c r="A18" s="11">
        <v>7</v>
      </c>
      <c r="B18" s="12" t="s">
        <v>22</v>
      </c>
      <c r="C18" s="12" t="s">
        <v>22</v>
      </c>
      <c r="D18" s="76">
        <v>0</v>
      </c>
      <c r="E18" s="76">
        <v>0</v>
      </c>
      <c r="F18" s="76">
        <f t="shared" si="3"/>
        <v>0</v>
      </c>
      <c r="G18" s="76">
        <v>0</v>
      </c>
      <c r="H18" s="76">
        <v>0</v>
      </c>
      <c r="I18" s="76">
        <f t="shared" si="0"/>
        <v>0</v>
      </c>
      <c r="J18" s="76">
        <f t="shared" si="1"/>
        <v>0</v>
      </c>
      <c r="K18" s="76">
        <f t="shared" si="1"/>
        <v>0</v>
      </c>
      <c r="L18" s="76">
        <f t="shared" si="2"/>
        <v>0</v>
      </c>
    </row>
    <row r="19" spans="1:12" x14ac:dyDescent="0.25">
      <c r="A19" s="11">
        <v>8</v>
      </c>
      <c r="B19" s="12" t="s">
        <v>23</v>
      </c>
      <c r="C19" s="12" t="s">
        <v>23</v>
      </c>
      <c r="D19" s="76">
        <v>0</v>
      </c>
      <c r="E19" s="76">
        <v>0</v>
      </c>
      <c r="F19" s="76">
        <f t="shared" si="3"/>
        <v>0</v>
      </c>
      <c r="G19" s="76">
        <v>0</v>
      </c>
      <c r="H19" s="76">
        <v>0</v>
      </c>
      <c r="I19" s="76">
        <f t="shared" si="0"/>
        <v>0</v>
      </c>
      <c r="J19" s="76">
        <f t="shared" si="1"/>
        <v>0</v>
      </c>
      <c r="K19" s="76">
        <f t="shared" si="1"/>
        <v>0</v>
      </c>
      <c r="L19" s="76">
        <f t="shared" si="2"/>
        <v>0</v>
      </c>
    </row>
    <row r="20" spans="1:12" x14ac:dyDescent="0.25">
      <c r="A20" s="11"/>
      <c r="B20" s="12"/>
      <c r="C20" s="12" t="s">
        <v>24</v>
      </c>
      <c r="D20" s="76">
        <v>0</v>
      </c>
      <c r="E20" s="76">
        <v>0</v>
      </c>
      <c r="F20" s="76">
        <f t="shared" si="3"/>
        <v>0</v>
      </c>
      <c r="G20" s="76">
        <v>0</v>
      </c>
      <c r="H20" s="76">
        <v>0</v>
      </c>
      <c r="I20" s="76">
        <f t="shared" si="0"/>
        <v>0</v>
      </c>
      <c r="J20" s="76">
        <f>SUM(D20,G20)</f>
        <v>0</v>
      </c>
      <c r="K20" s="76">
        <v>0</v>
      </c>
      <c r="L20" s="76">
        <v>0</v>
      </c>
    </row>
    <row r="21" spans="1:12" x14ac:dyDescent="0.25">
      <c r="A21" s="11">
        <v>9</v>
      </c>
      <c r="B21" s="12" t="s">
        <v>25</v>
      </c>
      <c r="C21" s="12" t="s">
        <v>25</v>
      </c>
      <c r="D21" s="76">
        <v>0</v>
      </c>
      <c r="E21" s="76">
        <v>0</v>
      </c>
      <c r="F21" s="76">
        <f t="shared" si="3"/>
        <v>0</v>
      </c>
      <c r="G21" s="76">
        <v>0</v>
      </c>
      <c r="H21" s="76">
        <v>0</v>
      </c>
      <c r="I21" s="76">
        <f t="shared" si="0"/>
        <v>0</v>
      </c>
      <c r="J21" s="76">
        <f>SUM(D21,G21)</f>
        <v>0</v>
      </c>
      <c r="K21" s="76">
        <f t="shared" ref="K21:K29" si="4">SUM(E21,H21)</f>
        <v>0</v>
      </c>
      <c r="L21" s="76">
        <f>SUM(J21:K21)</f>
        <v>0</v>
      </c>
    </row>
    <row r="22" spans="1:12" x14ac:dyDescent="0.25">
      <c r="A22" s="11">
        <v>10</v>
      </c>
      <c r="B22" s="12" t="s">
        <v>26</v>
      </c>
      <c r="C22" s="12" t="s">
        <v>26</v>
      </c>
      <c r="D22" s="76">
        <v>0</v>
      </c>
      <c r="E22" s="76">
        <v>0</v>
      </c>
      <c r="F22" s="76">
        <f t="shared" si="3"/>
        <v>0</v>
      </c>
      <c r="G22" s="76">
        <v>3</v>
      </c>
      <c r="H22" s="76">
        <v>0</v>
      </c>
      <c r="I22" s="76">
        <f t="shared" si="0"/>
        <v>3</v>
      </c>
      <c r="J22" s="76">
        <v>3</v>
      </c>
      <c r="K22" s="76">
        <f t="shared" si="4"/>
        <v>0</v>
      </c>
      <c r="L22" s="76">
        <v>3</v>
      </c>
    </row>
    <row r="23" spans="1:12" x14ac:dyDescent="0.25">
      <c r="A23" s="11"/>
      <c r="B23" s="12"/>
      <c r="C23" s="12" t="s">
        <v>27</v>
      </c>
      <c r="D23" s="76">
        <v>0</v>
      </c>
      <c r="E23" s="76">
        <v>0</v>
      </c>
      <c r="F23" s="76">
        <f t="shared" si="3"/>
        <v>0</v>
      </c>
      <c r="G23" s="76">
        <v>1</v>
      </c>
      <c r="H23" s="76">
        <v>2</v>
      </c>
      <c r="I23" s="76">
        <f t="shared" si="0"/>
        <v>3</v>
      </c>
      <c r="J23" s="76">
        <f t="shared" ref="J23:J28" si="5">SUM(D23,G23)</f>
        <v>1</v>
      </c>
      <c r="K23" s="76">
        <f t="shared" si="4"/>
        <v>2</v>
      </c>
      <c r="L23" s="76">
        <f t="shared" ref="L23:L28" si="6">SUM(J23:K23)</f>
        <v>3</v>
      </c>
    </row>
    <row r="24" spans="1:12" x14ac:dyDescent="0.25">
      <c r="A24" s="11">
        <v>11</v>
      </c>
      <c r="B24" s="12" t="s">
        <v>28</v>
      </c>
      <c r="C24" s="12" t="s">
        <v>28</v>
      </c>
      <c r="D24" s="76">
        <v>0</v>
      </c>
      <c r="E24" s="76">
        <v>0</v>
      </c>
      <c r="F24" s="76">
        <f t="shared" si="3"/>
        <v>0</v>
      </c>
      <c r="G24" s="76">
        <v>1</v>
      </c>
      <c r="H24" s="76">
        <v>0</v>
      </c>
      <c r="I24" s="76">
        <f t="shared" si="0"/>
        <v>1</v>
      </c>
      <c r="J24" s="76">
        <f t="shared" si="5"/>
        <v>1</v>
      </c>
      <c r="K24" s="76">
        <f t="shared" si="4"/>
        <v>0</v>
      </c>
      <c r="L24" s="76">
        <f t="shared" si="6"/>
        <v>1</v>
      </c>
    </row>
    <row r="25" spans="1:12" x14ac:dyDescent="0.25">
      <c r="A25" s="11">
        <v>12</v>
      </c>
      <c r="B25" s="12" t="s">
        <v>29</v>
      </c>
      <c r="C25" s="12" t="s">
        <v>29</v>
      </c>
      <c r="D25" s="76">
        <v>0</v>
      </c>
      <c r="E25" s="76">
        <v>0</v>
      </c>
      <c r="F25" s="76">
        <f t="shared" si="3"/>
        <v>0</v>
      </c>
      <c r="G25" s="76">
        <v>1</v>
      </c>
      <c r="H25" s="76">
        <v>0</v>
      </c>
      <c r="I25" s="76">
        <f t="shared" si="0"/>
        <v>1</v>
      </c>
      <c r="J25" s="76">
        <f t="shared" si="5"/>
        <v>1</v>
      </c>
      <c r="K25" s="76">
        <f t="shared" si="4"/>
        <v>0</v>
      </c>
      <c r="L25" s="76">
        <f t="shared" si="6"/>
        <v>1</v>
      </c>
    </row>
    <row r="26" spans="1:12" x14ac:dyDescent="0.25">
      <c r="A26" s="11">
        <v>13</v>
      </c>
      <c r="B26" s="12" t="s">
        <v>30</v>
      </c>
      <c r="C26" s="12" t="s">
        <v>30</v>
      </c>
      <c r="D26" s="76">
        <v>0</v>
      </c>
      <c r="E26" s="76">
        <v>0</v>
      </c>
      <c r="F26" s="76">
        <f t="shared" si="3"/>
        <v>0</v>
      </c>
      <c r="G26" s="76">
        <v>0</v>
      </c>
      <c r="H26" s="76">
        <v>0</v>
      </c>
      <c r="I26" s="76">
        <f t="shared" si="0"/>
        <v>0</v>
      </c>
      <c r="J26" s="76">
        <f t="shared" si="5"/>
        <v>0</v>
      </c>
      <c r="K26" s="76">
        <f t="shared" si="4"/>
        <v>0</v>
      </c>
      <c r="L26" s="76">
        <f t="shared" si="6"/>
        <v>0</v>
      </c>
    </row>
    <row r="27" spans="1:12" x14ac:dyDescent="0.25">
      <c r="A27" s="11"/>
      <c r="B27" s="12"/>
      <c r="C27" s="12" t="s">
        <v>31</v>
      </c>
      <c r="D27" s="76">
        <v>0</v>
      </c>
      <c r="E27" s="76">
        <v>0</v>
      </c>
      <c r="F27" s="76">
        <f t="shared" si="3"/>
        <v>0</v>
      </c>
      <c r="G27" s="76">
        <v>0</v>
      </c>
      <c r="H27" s="76">
        <v>0</v>
      </c>
      <c r="I27" s="76">
        <f t="shared" si="0"/>
        <v>0</v>
      </c>
      <c r="J27" s="76">
        <f t="shared" si="5"/>
        <v>0</v>
      </c>
      <c r="K27" s="76">
        <f t="shared" si="4"/>
        <v>0</v>
      </c>
      <c r="L27" s="76">
        <f t="shared" si="6"/>
        <v>0</v>
      </c>
    </row>
    <row r="28" spans="1:12" x14ac:dyDescent="0.25">
      <c r="A28" s="11">
        <v>14</v>
      </c>
      <c r="B28" s="12" t="s">
        <v>32</v>
      </c>
      <c r="C28" s="12" t="s">
        <v>32</v>
      </c>
      <c r="D28" s="76">
        <v>0</v>
      </c>
      <c r="E28" s="76">
        <v>0</v>
      </c>
      <c r="F28" s="76">
        <f t="shared" si="3"/>
        <v>0</v>
      </c>
      <c r="G28" s="76">
        <v>1</v>
      </c>
      <c r="H28" s="76">
        <v>0</v>
      </c>
      <c r="I28" s="76">
        <f t="shared" si="0"/>
        <v>1</v>
      </c>
      <c r="J28" s="76">
        <f t="shared" si="5"/>
        <v>1</v>
      </c>
      <c r="K28" s="76">
        <f t="shared" si="4"/>
        <v>0</v>
      </c>
      <c r="L28" s="76">
        <f t="shared" si="6"/>
        <v>1</v>
      </c>
    </row>
    <row r="29" spans="1:12" x14ac:dyDescent="0.25">
      <c r="A29" s="11">
        <v>15</v>
      </c>
      <c r="B29" s="12" t="s">
        <v>33</v>
      </c>
      <c r="C29" s="12" t="s">
        <v>33</v>
      </c>
      <c r="D29" s="76">
        <v>0</v>
      </c>
      <c r="E29" s="76">
        <v>0</v>
      </c>
      <c r="F29" s="76">
        <f t="shared" si="3"/>
        <v>0</v>
      </c>
      <c r="G29" s="76">
        <v>0</v>
      </c>
      <c r="H29" s="76">
        <v>0</v>
      </c>
      <c r="I29" s="76">
        <f t="shared" si="0"/>
        <v>0</v>
      </c>
      <c r="J29" s="76">
        <v>0</v>
      </c>
      <c r="K29" s="76">
        <f t="shared" si="4"/>
        <v>0</v>
      </c>
      <c r="L29" s="76">
        <v>0</v>
      </c>
    </row>
    <row r="30" spans="1:12" x14ac:dyDescent="0.25">
      <c r="A30" s="11">
        <v>16</v>
      </c>
      <c r="B30" s="12" t="s">
        <v>34</v>
      </c>
      <c r="C30" s="12" t="s">
        <v>34</v>
      </c>
      <c r="D30" s="77">
        <v>0</v>
      </c>
      <c r="E30" s="77">
        <v>0</v>
      </c>
      <c r="F30" s="76">
        <f t="shared" si="3"/>
        <v>0</v>
      </c>
      <c r="G30" s="77">
        <v>1</v>
      </c>
      <c r="H30" s="77">
        <v>0</v>
      </c>
      <c r="I30" s="76">
        <f t="shared" si="0"/>
        <v>1</v>
      </c>
      <c r="J30" s="77">
        <v>1</v>
      </c>
      <c r="K30" s="77">
        <v>0</v>
      </c>
      <c r="L30" s="77">
        <v>1</v>
      </c>
    </row>
    <row r="31" spans="1:12" x14ac:dyDescent="0.25">
      <c r="A31" s="11"/>
      <c r="B31" s="12"/>
      <c r="C31" s="12" t="s">
        <v>35</v>
      </c>
      <c r="D31" s="76">
        <v>0</v>
      </c>
      <c r="E31" s="76">
        <v>0</v>
      </c>
      <c r="F31" s="76">
        <f t="shared" si="3"/>
        <v>0</v>
      </c>
      <c r="G31" s="76">
        <v>0</v>
      </c>
      <c r="H31" s="76">
        <v>0</v>
      </c>
      <c r="I31" s="76">
        <f t="shared" si="0"/>
        <v>0</v>
      </c>
      <c r="J31" s="76">
        <v>0</v>
      </c>
      <c r="K31" s="76">
        <f>SUM(E31,H31)</f>
        <v>0</v>
      </c>
      <c r="L31" s="76">
        <v>0</v>
      </c>
    </row>
    <row r="32" spans="1:12" x14ac:dyDescent="0.25">
      <c r="A32" s="11">
        <v>17</v>
      </c>
      <c r="B32" s="12" t="s">
        <v>36</v>
      </c>
      <c r="C32" s="12" t="s">
        <v>36</v>
      </c>
      <c r="D32" s="76">
        <v>0</v>
      </c>
      <c r="E32" s="76">
        <v>0</v>
      </c>
      <c r="F32" s="76">
        <f t="shared" si="3"/>
        <v>0</v>
      </c>
      <c r="G32" s="76">
        <v>2</v>
      </c>
      <c r="H32" s="76">
        <v>0</v>
      </c>
      <c r="I32" s="76">
        <f t="shared" si="0"/>
        <v>2</v>
      </c>
      <c r="J32" s="76">
        <v>2</v>
      </c>
      <c r="K32" s="76">
        <f>SUM(E32,H32)</f>
        <v>0</v>
      </c>
      <c r="L32" s="76">
        <f>SUM(J32:K32)</f>
        <v>2</v>
      </c>
    </row>
    <row r="33" spans="1:12" x14ac:dyDescent="0.25">
      <c r="A33" s="11">
        <v>18</v>
      </c>
      <c r="B33" s="12" t="s">
        <v>37</v>
      </c>
      <c r="C33" s="12" t="s">
        <v>38</v>
      </c>
      <c r="D33" s="76">
        <v>0</v>
      </c>
      <c r="E33" s="76">
        <v>0</v>
      </c>
      <c r="F33" s="76">
        <f t="shared" si="3"/>
        <v>0</v>
      </c>
      <c r="G33" s="76">
        <v>0</v>
      </c>
      <c r="H33" s="76">
        <v>0</v>
      </c>
      <c r="I33" s="76">
        <f t="shared" si="0"/>
        <v>0</v>
      </c>
      <c r="J33" s="76">
        <v>0</v>
      </c>
      <c r="K33" s="76">
        <f>SUM(E33,H33)</f>
        <v>0</v>
      </c>
      <c r="L33" s="76">
        <f>SUM(J33:K33)</f>
        <v>0</v>
      </c>
    </row>
    <row r="34" spans="1:12" x14ac:dyDescent="0.25">
      <c r="A34" s="11"/>
      <c r="B34" s="12"/>
      <c r="C34" s="12" t="s">
        <v>39</v>
      </c>
      <c r="D34" s="76">
        <v>0</v>
      </c>
      <c r="E34" s="76">
        <v>0</v>
      </c>
      <c r="F34" s="76">
        <f t="shared" si="3"/>
        <v>0</v>
      </c>
      <c r="G34" s="76">
        <v>0</v>
      </c>
      <c r="H34" s="76">
        <v>0</v>
      </c>
      <c r="I34" s="76">
        <f t="shared" si="0"/>
        <v>0</v>
      </c>
      <c r="J34" s="76">
        <v>0</v>
      </c>
      <c r="K34" s="76">
        <f>SUM(E34,H34)</f>
        <v>0</v>
      </c>
      <c r="L34" s="76">
        <f>SUM(J34:K34)</f>
        <v>0</v>
      </c>
    </row>
    <row r="35" spans="1:12" x14ac:dyDescent="0.25">
      <c r="A35" s="11">
        <v>19</v>
      </c>
      <c r="B35" s="12" t="s">
        <v>40</v>
      </c>
      <c r="C35" s="12" t="s">
        <v>40</v>
      </c>
      <c r="D35" s="76">
        <v>0</v>
      </c>
      <c r="E35" s="76">
        <v>0</v>
      </c>
      <c r="F35" s="76">
        <f t="shared" si="3"/>
        <v>0</v>
      </c>
      <c r="G35" s="76">
        <v>1</v>
      </c>
      <c r="H35" s="76">
        <v>0</v>
      </c>
      <c r="I35" s="76">
        <f t="shared" si="0"/>
        <v>1</v>
      </c>
      <c r="J35" s="76">
        <v>1</v>
      </c>
      <c r="K35" s="76">
        <f>SUM(E35,H35)</f>
        <v>0</v>
      </c>
      <c r="L35" s="76">
        <f>SUM(J35:K35)</f>
        <v>1</v>
      </c>
    </row>
    <row r="36" spans="1:12" x14ac:dyDescent="0.25">
      <c r="A36" s="11"/>
      <c r="B36" s="12"/>
      <c r="C36" s="12" t="s">
        <v>41</v>
      </c>
      <c r="D36" s="76">
        <v>0</v>
      </c>
      <c r="E36" s="76">
        <v>0</v>
      </c>
      <c r="F36" s="76">
        <f t="shared" si="3"/>
        <v>0</v>
      </c>
      <c r="G36" s="76">
        <v>0</v>
      </c>
      <c r="H36" s="76">
        <v>0</v>
      </c>
      <c r="I36" s="76">
        <f t="shared" si="0"/>
        <v>0</v>
      </c>
      <c r="J36" s="76">
        <v>0</v>
      </c>
      <c r="K36" s="76">
        <v>0</v>
      </c>
      <c r="L36" s="76">
        <v>0</v>
      </c>
    </row>
    <row r="37" spans="1:12" x14ac:dyDescent="0.25">
      <c r="A37" s="11">
        <v>20</v>
      </c>
      <c r="B37" s="12" t="s">
        <v>42</v>
      </c>
      <c r="C37" s="12" t="s">
        <v>42</v>
      </c>
      <c r="D37" s="76">
        <v>0</v>
      </c>
      <c r="E37" s="76">
        <v>0</v>
      </c>
      <c r="F37" s="76">
        <f t="shared" si="3"/>
        <v>0</v>
      </c>
      <c r="G37" s="76">
        <v>0</v>
      </c>
      <c r="H37" s="76">
        <v>0</v>
      </c>
      <c r="I37" s="76">
        <f t="shared" si="0"/>
        <v>0</v>
      </c>
      <c r="J37" s="76">
        <v>0</v>
      </c>
      <c r="K37" s="76">
        <v>0</v>
      </c>
      <c r="L37" s="76">
        <v>0</v>
      </c>
    </row>
    <row r="38" spans="1:12" x14ac:dyDescent="0.25">
      <c r="A38" s="11"/>
      <c r="B38" s="12"/>
      <c r="C38" s="12" t="s">
        <v>43</v>
      </c>
      <c r="D38" s="76">
        <v>0</v>
      </c>
      <c r="E38" s="76">
        <v>0</v>
      </c>
      <c r="F38" s="76">
        <f t="shared" si="3"/>
        <v>0</v>
      </c>
      <c r="G38" s="76">
        <v>0</v>
      </c>
      <c r="H38" s="76">
        <v>0</v>
      </c>
      <c r="I38" s="76">
        <f t="shared" si="0"/>
        <v>0</v>
      </c>
      <c r="J38" s="76">
        <v>0</v>
      </c>
      <c r="K38" s="76">
        <v>0</v>
      </c>
      <c r="L38" s="76">
        <v>0</v>
      </c>
    </row>
    <row r="39" spans="1:12" x14ac:dyDescent="0.25">
      <c r="A39" s="11">
        <v>21</v>
      </c>
      <c r="B39" s="12" t="s">
        <v>44</v>
      </c>
      <c r="C39" s="12" t="s">
        <v>44</v>
      </c>
      <c r="D39" s="76">
        <v>0</v>
      </c>
      <c r="E39" s="76">
        <v>0</v>
      </c>
      <c r="F39" s="76">
        <f t="shared" si="3"/>
        <v>0</v>
      </c>
      <c r="G39" s="76">
        <v>0</v>
      </c>
      <c r="H39" s="76">
        <v>0</v>
      </c>
      <c r="I39" s="76">
        <f t="shared" si="0"/>
        <v>0</v>
      </c>
      <c r="J39" s="76">
        <v>0</v>
      </c>
      <c r="K39" s="76">
        <v>0</v>
      </c>
      <c r="L39" s="76">
        <v>0</v>
      </c>
    </row>
    <row r="40" spans="1:12" x14ac:dyDescent="0.25">
      <c r="A40" s="40" t="s">
        <v>45</v>
      </c>
      <c r="B40" s="40"/>
      <c r="C40" s="40"/>
      <c r="D40" s="78">
        <f t="shared" ref="D40:L40" si="7">SUM(D9:D39)</f>
        <v>1</v>
      </c>
      <c r="E40" s="78">
        <f t="shared" si="7"/>
        <v>0</v>
      </c>
      <c r="F40" s="78">
        <f t="shared" si="3"/>
        <v>1</v>
      </c>
      <c r="G40" s="78">
        <f t="shared" si="7"/>
        <v>17</v>
      </c>
      <c r="H40" s="78">
        <f t="shared" si="7"/>
        <v>3</v>
      </c>
      <c r="I40" s="78">
        <f t="shared" si="0"/>
        <v>20</v>
      </c>
      <c r="J40" s="78">
        <f t="shared" si="7"/>
        <v>18</v>
      </c>
      <c r="K40" s="78">
        <f t="shared" si="7"/>
        <v>3</v>
      </c>
      <c r="L40" s="78">
        <f t="shared" si="7"/>
        <v>21</v>
      </c>
    </row>
    <row r="41" spans="1:12" x14ac:dyDescent="0.25">
      <c r="A41" s="40" t="s">
        <v>89</v>
      </c>
      <c r="B41" s="40"/>
      <c r="C41" s="40"/>
      <c r="D41" s="41" t="e">
        <f>D40/$F$41*100</f>
        <v>#DIV/0!</v>
      </c>
      <c r="E41" s="41" t="e">
        <f>E40/$F$41*100</f>
        <v>#DIV/0!</v>
      </c>
      <c r="F41" s="79"/>
      <c r="G41" s="41" t="e">
        <f>G40/$I$41*100</f>
        <v>#DIV/0!</v>
      </c>
      <c r="H41" s="41" t="e">
        <f>H40/$I$41*100</f>
        <v>#DIV/0!</v>
      </c>
      <c r="I41" s="79"/>
      <c r="J41" s="41" t="e">
        <f>J40/$L$41*100</f>
        <v>#DIV/0!</v>
      </c>
      <c r="K41" s="41" t="e">
        <f>K40/$L$41*100</f>
        <v>#DIV/0!</v>
      </c>
      <c r="L41" s="79"/>
    </row>
    <row r="42" spans="1:12" x14ac:dyDescent="0.25">
      <c r="A42" s="26" t="s">
        <v>99</v>
      </c>
      <c r="B42" s="26"/>
      <c r="C42" s="26"/>
      <c r="D42" s="26"/>
      <c r="E42" s="26"/>
      <c r="F42" s="26"/>
      <c r="G42" s="26"/>
      <c r="H42" s="41"/>
      <c r="I42" s="41"/>
      <c r="J42" s="41">
        <f>J40/'[1]2. Jml Pend'!C25*100000</f>
        <v>102.09290454313425</v>
      </c>
      <c r="K42" s="41">
        <f>K40/'[1]2. Jml Pend'!D25*100000</f>
        <v>11.438157694067408</v>
      </c>
      <c r="L42" s="41">
        <f>L40/'[1]2. Jml Pend'!E25*100000</f>
        <v>47.880708634487789</v>
      </c>
    </row>
    <row r="43" spans="1:12" x14ac:dyDescent="0.25">
      <c r="A43" s="4"/>
      <c r="B43" s="42"/>
      <c r="C43" s="42"/>
      <c r="D43" s="80"/>
      <c r="E43" s="80"/>
      <c r="F43" s="80"/>
      <c r="G43" s="80"/>
      <c r="H43" s="80"/>
      <c r="I43" s="80"/>
      <c r="J43" s="80"/>
      <c r="K43" s="80"/>
      <c r="L43" s="80"/>
    </row>
    <row r="44" spans="1:12" x14ac:dyDescent="0.25">
      <c r="A44" s="81" t="s">
        <v>53</v>
      </c>
      <c r="B44" s="81"/>
      <c r="C44" s="81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A45" s="4" t="s">
        <v>100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</sheetData>
  <mergeCells count="13">
    <mergeCell ref="A40:C40"/>
    <mergeCell ref="A41:C41"/>
    <mergeCell ref="A42:G42"/>
    <mergeCell ref="A44:C44"/>
    <mergeCell ref="A3:L3"/>
    <mergeCell ref="A2:L2"/>
    <mergeCell ref="A5:A7"/>
    <mergeCell ref="B5:B7"/>
    <mergeCell ref="C5:C7"/>
    <mergeCell ref="D5:L5"/>
    <mergeCell ref="D6:F6"/>
    <mergeCell ref="G6:I6"/>
    <mergeCell ref="J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TBC</vt:lpstr>
      <vt:lpstr>PNEUMONI</vt:lpstr>
      <vt:lpstr>HIV</vt:lpstr>
      <vt:lpstr>KUSTA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2023-02-03T02:28:04Z</dcterms:created>
  <dcterms:modified xsi:type="dcterms:W3CDTF">2023-02-03T02:36:08Z</dcterms:modified>
</cp:coreProperties>
</file>