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DAP\2024\Perkembangan APBD Kabupaten Ponorogo\"/>
    </mc:Choice>
  </mc:AlternateContent>
  <xr:revisionPtr revIDLastSave="0" documentId="13_ncr:1_{D4DFBE92-D001-4D61-BDA6-9A99D4FDE8FE}" xr6:coauthVersionLast="47" xr6:coauthVersionMax="47" xr10:uidLastSave="{00000000-0000-0000-0000-000000000000}"/>
  <bookViews>
    <workbookView xWindow="-120" yWindow="-120" windowWidth="29040" windowHeight="15720" xr2:uid="{B0E96409-82F3-4E01-B7F7-5E4D93A5FE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K51" i="1"/>
  <c r="M8" i="1"/>
  <c r="M4" i="1"/>
  <c r="M51" i="1"/>
  <c r="M49" i="1"/>
  <c r="M47" i="1"/>
  <c r="M46" i="1"/>
  <c r="M44" i="1"/>
  <c r="M42" i="1"/>
  <c r="M41" i="1"/>
  <c r="M40" i="1"/>
  <c r="M38" i="1"/>
  <c r="M37" i="1"/>
  <c r="M35" i="1"/>
  <c r="M34" i="1"/>
  <c r="M33" i="1"/>
  <c r="M32" i="1"/>
  <c r="M31" i="1"/>
  <c r="M29" i="1"/>
  <c r="M28" i="1"/>
  <c r="M26" i="1"/>
  <c r="M25" i="1"/>
  <c r="M24" i="1"/>
  <c r="M23" i="1"/>
  <c r="M22" i="1"/>
  <c r="M19" i="1"/>
  <c r="M18" i="1"/>
  <c r="M14" i="1"/>
  <c r="M12" i="1"/>
  <c r="M11" i="1"/>
  <c r="M9" i="1"/>
  <c r="M7" i="1"/>
  <c r="M6" i="1"/>
  <c r="M5" i="1"/>
  <c r="K5" i="1"/>
  <c r="K6" i="1"/>
  <c r="K7" i="1"/>
  <c r="K8" i="1"/>
  <c r="K9" i="1"/>
  <c r="K11" i="1"/>
  <c r="K12" i="1"/>
  <c r="K14" i="1"/>
  <c r="K18" i="1"/>
  <c r="K19" i="1"/>
  <c r="K22" i="1"/>
  <c r="K23" i="1"/>
  <c r="K24" i="1"/>
  <c r="K25" i="1"/>
  <c r="K26" i="1"/>
  <c r="K28" i="1"/>
  <c r="K29" i="1"/>
  <c r="K31" i="1"/>
  <c r="K32" i="1"/>
  <c r="K33" i="1"/>
  <c r="K34" i="1"/>
  <c r="K35" i="1"/>
  <c r="K37" i="1"/>
  <c r="K38" i="1"/>
  <c r="K40" i="1"/>
  <c r="K41" i="1"/>
  <c r="K42" i="1"/>
  <c r="K44" i="1"/>
  <c r="K46" i="1"/>
  <c r="K47" i="1"/>
  <c r="K49" i="1"/>
  <c r="I5" i="1"/>
  <c r="I6" i="1"/>
  <c r="I7" i="1"/>
  <c r="I8" i="1"/>
  <c r="I9" i="1"/>
  <c r="I11" i="1"/>
  <c r="I12" i="1"/>
  <c r="I14" i="1"/>
  <c r="I18" i="1"/>
  <c r="I19" i="1"/>
  <c r="I22" i="1"/>
  <c r="I23" i="1"/>
  <c r="I24" i="1"/>
  <c r="I25" i="1"/>
  <c r="I26" i="1"/>
  <c r="I28" i="1"/>
  <c r="I29" i="1"/>
  <c r="I31" i="1"/>
  <c r="I32" i="1"/>
  <c r="I33" i="1"/>
  <c r="I34" i="1"/>
  <c r="I35" i="1"/>
  <c r="I37" i="1"/>
  <c r="I38" i="1"/>
  <c r="I40" i="1"/>
  <c r="I41" i="1"/>
  <c r="I42" i="1"/>
  <c r="I44" i="1"/>
  <c r="I46" i="1"/>
  <c r="I47" i="1"/>
  <c r="I49" i="1"/>
  <c r="K4" i="1"/>
  <c r="I4" i="1"/>
  <c r="G5" i="1"/>
  <c r="G6" i="1"/>
  <c r="G7" i="1"/>
  <c r="G8" i="1"/>
  <c r="G9" i="1"/>
  <c r="G11" i="1"/>
  <c r="G12" i="1"/>
  <c r="G13" i="1"/>
  <c r="G15" i="1"/>
  <c r="G16" i="1"/>
  <c r="G18" i="1"/>
  <c r="G19" i="1"/>
  <c r="G20" i="1"/>
  <c r="G22" i="1"/>
  <c r="G23" i="1"/>
  <c r="G24" i="1"/>
  <c r="G25" i="1"/>
  <c r="G26" i="1"/>
  <c r="G28" i="1"/>
  <c r="G29" i="1"/>
  <c r="G31" i="1"/>
  <c r="G32" i="1"/>
  <c r="G33" i="1"/>
  <c r="G34" i="1"/>
  <c r="G35" i="1"/>
  <c r="G37" i="1"/>
  <c r="G38" i="1"/>
  <c r="G40" i="1"/>
  <c r="G41" i="1"/>
  <c r="G42" i="1"/>
  <c r="G44" i="1"/>
  <c r="G46" i="1"/>
  <c r="G47" i="1"/>
  <c r="G49" i="1"/>
  <c r="G51" i="1"/>
  <c r="G4" i="1"/>
  <c r="E24" i="1"/>
  <c r="E25" i="1"/>
  <c r="E28" i="1"/>
  <c r="E29" i="1"/>
  <c r="E32" i="1"/>
  <c r="E33" i="1"/>
  <c r="E34" i="1"/>
  <c r="E35" i="1"/>
  <c r="E38" i="1"/>
  <c r="E41" i="1"/>
  <c r="E42" i="1"/>
  <c r="E47" i="1"/>
  <c r="E49" i="1"/>
  <c r="E51" i="1"/>
  <c r="C5" i="1"/>
  <c r="D5" i="1"/>
  <c r="C11" i="1"/>
  <c r="D11" i="1"/>
  <c r="C18" i="1"/>
  <c r="D18" i="1"/>
  <c r="C23" i="1"/>
  <c r="D23" i="1"/>
  <c r="C31" i="1"/>
  <c r="D31" i="1"/>
  <c r="E31" i="1" s="1"/>
  <c r="C37" i="1"/>
  <c r="D37" i="1"/>
  <c r="E37" i="1" s="1"/>
  <c r="C40" i="1"/>
  <c r="D40" i="1"/>
  <c r="C46" i="1"/>
  <c r="E46" i="1" s="1"/>
  <c r="D46" i="1"/>
  <c r="E20" i="1"/>
  <c r="E19" i="1"/>
  <c r="E6" i="1"/>
  <c r="E7" i="1"/>
  <c r="E8" i="1"/>
  <c r="E9" i="1"/>
  <c r="E12" i="1"/>
  <c r="E13" i="1"/>
  <c r="E15" i="1"/>
  <c r="E16" i="1"/>
  <c r="J23" i="1"/>
  <c r="L23" i="1"/>
  <c r="F31" i="1"/>
  <c r="F18" i="1"/>
  <c r="F11" i="1"/>
  <c r="H31" i="1"/>
  <c r="J46" i="1"/>
  <c r="F46" i="1"/>
  <c r="H46" i="1"/>
  <c r="L46" i="1"/>
  <c r="J11" i="1"/>
  <c r="H18" i="1"/>
  <c r="J18" i="1"/>
  <c r="L18" i="1"/>
  <c r="H11" i="1"/>
  <c r="L11" i="1"/>
  <c r="J40" i="1"/>
  <c r="F40" i="1"/>
  <c r="H40" i="1"/>
  <c r="L40" i="1"/>
  <c r="F37" i="1"/>
  <c r="H37" i="1"/>
  <c r="J37" i="1"/>
  <c r="L37" i="1"/>
  <c r="J31" i="1"/>
  <c r="L31" i="1"/>
  <c r="F23" i="1"/>
  <c r="H23" i="1"/>
  <c r="F5" i="1"/>
  <c r="H5" i="1"/>
  <c r="J5" i="1"/>
  <c r="L5" i="1"/>
  <c r="D22" i="1" l="1"/>
  <c r="E22" i="1" s="1"/>
  <c r="C22" i="1"/>
  <c r="E40" i="1"/>
  <c r="E23" i="1"/>
  <c r="E11" i="1"/>
  <c r="E5" i="1"/>
  <c r="E18" i="1"/>
  <c r="C4" i="1"/>
  <c r="D4" i="1"/>
  <c r="H22" i="1"/>
  <c r="L22" i="1"/>
  <c r="L4" i="1"/>
  <c r="J22" i="1"/>
  <c r="H4" i="1"/>
  <c r="F22" i="1"/>
  <c r="J4" i="1"/>
  <c r="F4" i="1"/>
  <c r="D44" i="1" l="1"/>
  <c r="C44" i="1"/>
  <c r="E4" i="1"/>
  <c r="L44" i="1"/>
  <c r="F44" i="1"/>
  <c r="H44" i="1"/>
  <c r="J44" i="1"/>
  <c r="E44" i="1" l="1"/>
</calcChain>
</file>

<file path=xl/sharedStrings.xml><?xml version="1.0" encoding="utf-8"?>
<sst xmlns="http://schemas.openxmlformats.org/spreadsheetml/2006/main" count="59" uniqueCount="49">
  <si>
    <t>Perkembangan APBD tahun 2019 s/d 2024</t>
  </si>
  <si>
    <t>No.</t>
  </si>
  <si>
    <t>PENDAPATAN DAERAH-LRA</t>
  </si>
  <si>
    <t>Pendapatan Asli Daerah (PAD)-LRA</t>
  </si>
  <si>
    <t>PENDAPATAN TRANSFER-LRA</t>
  </si>
  <si>
    <t>Lain-lain Pendapatan yang Sah-LRA</t>
  </si>
  <si>
    <t>BELANJA</t>
  </si>
  <si>
    <t>BELANJA OPERASI</t>
  </si>
  <si>
    <t>Pegawai</t>
  </si>
  <si>
    <t>Barang dan Jasa</t>
  </si>
  <si>
    <t>Bunga</t>
  </si>
  <si>
    <t>Hibah</t>
  </si>
  <si>
    <t xml:space="preserve">Bantuan Sosial </t>
  </si>
  <si>
    <t>BELANJA MODAL</t>
  </si>
  <si>
    <t>Peralatan dan Mesin</t>
  </si>
  <si>
    <t>Gedung dan Bangunan</t>
  </si>
  <si>
    <t>Jalan, Irigasi dan Jaringan</t>
  </si>
  <si>
    <t>Aset tetap lainnya</t>
  </si>
  <si>
    <t>BELANJA TIDAK TERDUGA</t>
  </si>
  <si>
    <t>Tidak terduga</t>
  </si>
  <si>
    <t>BELANJA TRANSFER</t>
  </si>
  <si>
    <t>Bagi Hasil</t>
  </si>
  <si>
    <t>Bantuan Keuangan</t>
  </si>
  <si>
    <t>SURPLUS (Defisit)</t>
  </si>
  <si>
    <t>PEMBIAYAAN</t>
  </si>
  <si>
    <t>PENERIMAAN PEMBIAYAAN</t>
  </si>
  <si>
    <t>PENGELUARAN PEMBIAYAAN</t>
  </si>
  <si>
    <t>SILPA</t>
  </si>
  <si>
    <t>a</t>
  </si>
  <si>
    <t>b</t>
  </si>
  <si>
    <t>c</t>
  </si>
  <si>
    <t>d</t>
  </si>
  <si>
    <t>Uraian</t>
  </si>
  <si>
    <t>APBD</t>
  </si>
  <si>
    <t>Naik / Turun (%)</t>
  </si>
  <si>
    <t>Naik / Turun ( %)</t>
  </si>
  <si>
    <r>
      <t xml:space="preserve">* </t>
    </r>
    <r>
      <rPr>
        <i/>
        <sz val="7"/>
        <color theme="1"/>
        <rFont val="Aptos Narrow"/>
        <family val="2"/>
        <scheme val="minor"/>
      </rPr>
      <t>Sumber LRA AUDITED</t>
    </r>
  </si>
  <si>
    <t>-</t>
  </si>
  <si>
    <t>Pajak Daerah</t>
  </si>
  <si>
    <t>Retribusi Daerah</t>
  </si>
  <si>
    <r>
      <rPr>
        <sz val="8"/>
        <rFont val="Aptos Narrow"/>
        <family val="2"/>
        <scheme val="minor"/>
      </rPr>
      <t>Hasil pengelolaan kekayaan daerah yang
dipisahkan</t>
    </r>
  </si>
  <si>
    <t>Lain-lain pendapatan daerah yang sah</t>
  </si>
  <si>
    <t>Pendapatan Transfer Pemerintah Pusat</t>
  </si>
  <si>
    <t>Pendapatan Transfer Antar Daerah</t>
  </si>
  <si>
    <t>Dana bagi hasil pajak dari provinsi kepada kab</t>
  </si>
  <si>
    <r>
      <rPr>
        <sz val="8"/>
        <rFont val="Aptos Narrow"/>
        <family val="2"/>
        <scheme val="minor"/>
      </rPr>
      <t>Bantuan keuangan dari provinsi/pemerintah
daerah lainnya</t>
    </r>
  </si>
  <si>
    <t>Pendapatan Lainnya</t>
  </si>
  <si>
    <t>Pendapatan Transfer Pemerintah Pusat Lainnya</t>
  </si>
  <si>
    <t>Subsidi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</si>
</sst>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1" formatCode="_-* #,##0_-;\-* #,##0_-;_-* &quot;-&quot;_-;_-@_-"/>
    <numFmt numFmtId="173" formatCode="_-* #,##0.00_-;\-* #,##0.00_-;_-* &quot;-&quot;??_-;_-@_-"/>
    <numFmt numFmtId="175" formatCode="0_);\(0\)"/>
    <numFmt numFmtId="176" formatCode="_(* #,##0.00_);_(* \(#,##0.00\);_(* &quot;-&quot;_);_(@_)"/>
    <numFmt numFmtId="177" formatCode="_([$€-2]* #,##0.00_);_([$€-2]* \(#,##0.00\);_([$€-2]* &quot;-&quot;??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7"/>
      <color theme="1"/>
      <name val="Aptos Narrow"/>
      <family val="2"/>
      <scheme val="minor"/>
    </font>
    <font>
      <i/>
      <sz val="7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11"/>
      <color theme="1"/>
      <name val="Aptos Narrow"/>
      <family val="2"/>
      <charset val="1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Aptos Narrow"/>
      <family val="2"/>
      <scheme val="minor"/>
    </font>
    <font>
      <sz val="11"/>
      <color indexed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2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16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19" fillId="0" borderId="0" applyFont="0" applyFill="0" applyBorder="0" applyAlignment="0" applyProtection="0">
      <alignment vertical="center"/>
    </xf>
    <xf numFmtId="171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5" fillId="0" borderId="0" applyFont="0" applyFill="0" applyBorder="0" applyAlignment="0" applyProtection="0">
      <alignment vertical="top"/>
    </xf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>
      <alignment vertical="center"/>
    </xf>
    <xf numFmtId="171" fontId="14" fillId="0" borderId="0" applyFont="0" applyFill="0" applyBorder="0" applyAlignment="0" applyProtection="0"/>
    <xf numFmtId="17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9" fillId="0" borderId="0" applyFont="0" applyFill="0" applyBorder="0" applyAlignment="0" applyProtection="0">
      <alignment vertical="center"/>
    </xf>
    <xf numFmtId="17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7" fontId="16" fillId="0" borderId="0" applyFont="0" applyFill="0" applyBorder="0" applyAlignment="0" applyProtection="0"/>
    <xf numFmtId="43" fontId="20" fillId="0" borderId="0" applyFill="0" applyBorder="0" applyProtection="0"/>
    <xf numFmtId="0" fontId="13" fillId="0" borderId="0"/>
    <xf numFmtId="0" fontId="13" fillId="0" borderId="0"/>
    <xf numFmtId="0" fontId="15" fillId="0" borderId="0">
      <alignment vertical="top"/>
    </xf>
    <xf numFmtId="0" fontId="20" fillId="0" borderId="0"/>
    <xf numFmtId="0" fontId="15" fillId="0" borderId="0">
      <alignment vertical="top"/>
    </xf>
    <xf numFmtId="0" fontId="17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5" fillId="0" borderId="0">
      <alignment vertical="top"/>
    </xf>
    <xf numFmtId="0" fontId="17" fillId="0" borderId="0"/>
    <xf numFmtId="0" fontId="17" fillId="0" borderId="0"/>
    <xf numFmtId="0" fontId="1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5" fillId="0" borderId="0">
      <alignment vertical="top"/>
    </xf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3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6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/>
    </xf>
    <xf numFmtId="4" fontId="2" fillId="0" borderId="3" xfId="0" applyNumberFormat="1" applyFont="1" applyBorder="1" applyAlignment="1">
      <alignment horizontal="right" vertical="top"/>
    </xf>
    <xf numFmtId="4" fontId="6" fillId="2" borderId="3" xfId="0" applyNumberFormat="1" applyFont="1" applyFill="1" applyBorder="1" applyAlignment="1">
      <alignment horizontal="right" vertical="top"/>
    </xf>
    <xf numFmtId="4" fontId="2" fillId="0" borderId="3" xfId="0" applyNumberFormat="1" applyFont="1" applyBorder="1" applyAlignment="1">
      <alignment horizontal="right" wrapText="1"/>
    </xf>
    <xf numFmtId="0" fontId="0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4" fontId="12" fillId="0" borderId="3" xfId="0" applyNumberFormat="1" applyFont="1" applyBorder="1" applyAlignment="1">
      <alignment horizontal="right" vertical="center" shrinkToFit="1"/>
    </xf>
    <xf numFmtId="4" fontId="12" fillId="0" borderId="3" xfId="0" applyNumberFormat="1" applyFont="1" applyBorder="1" applyAlignment="1">
      <alignment horizontal="right" vertical="top" shrinkToFit="1"/>
    </xf>
    <xf numFmtId="4" fontId="0" fillId="0" borderId="0" xfId="1" applyNumberFormat="1" applyFont="1" applyAlignment="1">
      <alignment horizontal="left" vertical="top"/>
    </xf>
    <xf numFmtId="4" fontId="2" fillId="0" borderId="3" xfId="1" applyNumberFormat="1" applyFont="1" applyBorder="1" applyAlignment="1">
      <alignment horizontal="right" vertical="top"/>
    </xf>
    <xf numFmtId="0" fontId="0" fillId="4" borderId="0" xfId="0" applyFont="1" applyFill="1" applyAlignment="1">
      <alignment horizontal="left" vertical="top"/>
    </xf>
    <xf numFmtId="3" fontId="11" fillId="5" borderId="3" xfId="0" applyNumberFormat="1" applyFont="1" applyFill="1" applyBorder="1" applyAlignment="1">
      <alignment horizontal="right" vertical="center" wrapText="1"/>
    </xf>
    <xf numFmtId="0" fontId="9" fillId="5" borderId="3" xfId="0" applyNumberFormat="1" applyFont="1" applyFill="1" applyBorder="1" applyAlignment="1">
      <alignment horizontal="right" vertical="center" wrapText="1"/>
    </xf>
    <xf numFmtId="3" fontId="9" fillId="5" borderId="3" xfId="0" applyNumberFormat="1" applyFont="1" applyFill="1" applyBorder="1" applyAlignment="1">
      <alignment horizontal="right" vertical="center" wrapText="1"/>
    </xf>
    <xf numFmtId="4" fontId="11" fillId="5" borderId="3" xfId="0" applyNumberFormat="1" applyFont="1" applyFill="1" applyBorder="1" applyAlignment="1">
      <alignment horizontal="right" vertical="center" wrapText="1"/>
    </xf>
    <xf numFmtId="4" fontId="2" fillId="5" borderId="3" xfId="0" applyNumberFormat="1" applyFont="1" applyFill="1" applyBorder="1" applyAlignment="1">
      <alignment horizontal="right" wrapText="1"/>
    </xf>
    <xf numFmtId="4" fontId="12" fillId="5" borderId="3" xfId="0" applyNumberFormat="1" applyFont="1" applyFill="1" applyBorder="1" applyAlignment="1">
      <alignment horizontal="right" vertical="top" shrinkToFit="1"/>
    </xf>
    <xf numFmtId="39" fontId="11" fillId="5" borderId="3" xfId="4" applyNumberFormat="1" applyFont="1" applyFill="1" applyBorder="1" applyAlignment="1">
      <alignment horizontal="right" vertical="center" wrapText="1"/>
    </xf>
    <xf numFmtId="4" fontId="2" fillId="5" borderId="3" xfId="1" applyNumberFormat="1" applyFont="1" applyFill="1" applyBorder="1" applyAlignment="1">
      <alignment horizontal="right" vertical="top"/>
    </xf>
    <xf numFmtId="0" fontId="2" fillId="5" borderId="3" xfId="0" applyFont="1" applyFill="1" applyBorder="1" applyAlignment="1">
      <alignment horizontal="left" vertical="top"/>
    </xf>
    <xf numFmtId="4" fontId="12" fillId="5" borderId="3" xfId="0" applyNumberFormat="1" applyFont="1" applyFill="1" applyBorder="1" applyAlignment="1">
      <alignment horizontal="right" vertical="center" shrinkToFit="1"/>
    </xf>
    <xf numFmtId="4" fontId="2" fillId="5" borderId="3" xfId="0" applyNumberFormat="1" applyFont="1" applyFill="1" applyBorder="1" applyAlignment="1">
      <alignment horizontal="right" vertical="top"/>
    </xf>
    <xf numFmtId="4" fontId="12" fillId="2" borderId="3" xfId="0" applyNumberFormat="1" applyFont="1" applyFill="1" applyBorder="1" applyAlignment="1">
      <alignment horizontal="right" vertical="center" shrinkToFit="1"/>
    </xf>
    <xf numFmtId="4" fontId="6" fillId="3" borderId="3" xfId="1" applyNumberFormat="1" applyFont="1" applyFill="1" applyBorder="1" applyAlignment="1">
      <alignment horizontal="right" vertical="top"/>
    </xf>
    <xf numFmtId="4" fontId="6" fillId="3" borderId="3" xfId="0" applyNumberFormat="1" applyFont="1" applyFill="1" applyBorder="1" applyAlignment="1">
      <alignment horizontal="right" vertical="top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center" vertical="top"/>
    </xf>
    <xf numFmtId="4" fontId="12" fillId="3" borderId="3" xfId="0" applyNumberFormat="1" applyFont="1" applyFill="1" applyBorder="1" applyAlignment="1">
      <alignment horizontal="right" vertical="center" shrinkToFit="1"/>
    </xf>
    <xf numFmtId="4" fontId="9" fillId="3" borderId="3" xfId="0" applyNumberFormat="1" applyFont="1" applyFill="1" applyBorder="1" applyAlignment="1">
      <alignment horizontal="right" vertical="center" wrapText="1"/>
    </xf>
    <xf numFmtId="4" fontId="9" fillId="5" borderId="3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top" wrapText="1"/>
    </xf>
    <xf numFmtId="4" fontId="10" fillId="3" borderId="3" xfId="1" applyNumberFormat="1" applyFont="1" applyFill="1" applyBorder="1" applyAlignment="1">
      <alignment horizontal="right"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9" fillId="2" borderId="3" xfId="0" applyNumberFormat="1" applyFont="1" applyFill="1" applyBorder="1" applyAlignment="1">
      <alignment horizontal="right" vertical="center" wrapText="1"/>
    </xf>
    <xf numFmtId="0" fontId="8" fillId="4" borderId="6" xfId="1" applyNumberFormat="1" applyFont="1" applyFill="1" applyBorder="1" applyAlignment="1">
      <alignment horizontal="center" vertical="center" shrinkToFit="1"/>
    </xf>
    <xf numFmtId="1" fontId="8" fillId="4" borderId="6" xfId="0" applyNumberFormat="1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shrinkToFit="1"/>
    </xf>
    <xf numFmtId="1" fontId="8" fillId="4" borderId="4" xfId="0" applyNumberFormat="1" applyFont="1" applyFill="1" applyBorder="1" applyAlignment="1">
      <alignment horizontal="center" vertical="center" shrinkToFit="1"/>
    </xf>
    <xf numFmtId="4" fontId="6" fillId="2" borderId="3" xfId="1" applyNumberFormat="1" applyFont="1" applyFill="1" applyBorder="1" applyAlignment="1">
      <alignment horizontal="right" vertical="top"/>
    </xf>
    <xf numFmtId="4" fontId="9" fillId="2" borderId="3" xfId="1" applyNumberFormat="1" applyFont="1" applyFill="1" applyBorder="1" applyAlignment="1">
      <alignment horizontal="right" vertical="center" wrapText="1"/>
    </xf>
    <xf numFmtId="0" fontId="11" fillId="5" borderId="3" xfId="0" applyNumberFormat="1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</cellXfs>
  <cellStyles count="142">
    <cellStyle name="Comma" xfId="1" builtinId="3"/>
    <cellStyle name="Comma [0] 10" xfId="7" xr:uid="{C30BC3AD-A1BE-4FD3-A21B-7AE7625933C4}"/>
    <cellStyle name="Comma [0] 11" xfId="8" xr:uid="{94376611-B94A-4494-8E39-F334251C6EE9}"/>
    <cellStyle name="Comma [0] 12" xfId="9" xr:uid="{3B43BC7F-8CE1-44CE-827F-FFF67EFCCF9C}"/>
    <cellStyle name="Comma [0] 13" xfId="10" xr:uid="{D475019C-FC30-4041-B362-B08442BA23FD}"/>
    <cellStyle name="Comma [0] 18" xfId="11" xr:uid="{1199CF95-4913-4AB7-B820-1ACC44A42DC6}"/>
    <cellStyle name="Comma [0] 2" xfId="12" xr:uid="{3C03ECD3-CC46-41C4-9ACF-D1131422BF65}"/>
    <cellStyle name="Comma [0] 2 2" xfId="13" xr:uid="{38CCE77D-7B6F-4BF2-96A1-FF8EB21CB292}"/>
    <cellStyle name="Comma [0] 2 2 2 3" xfId="14" xr:uid="{000367FF-59C6-4514-9636-3BBABD67B7F5}"/>
    <cellStyle name="Comma [0] 2 3" xfId="15" xr:uid="{B7CB0300-5FC6-48A3-A986-EFE6884CA38B}"/>
    <cellStyle name="Comma [0] 2 4" xfId="16" xr:uid="{B4FE0E2E-AA17-4518-A18F-94BB9B426A73}"/>
    <cellStyle name="Comma [0] 2 5" xfId="17" xr:uid="{DBDF9081-CFE4-45EE-8ACE-7F248BFE4478}"/>
    <cellStyle name="Comma [0] 2 6" xfId="18" xr:uid="{04075601-05B8-4086-AE02-B0E136FA4F80}"/>
    <cellStyle name="Comma [0] 23" xfId="19" xr:uid="{E1962F4A-87E5-4C37-A2DD-1A7E7A301AE8}"/>
    <cellStyle name="Comma [0] 3" xfId="20" xr:uid="{0F32857E-89CC-4F62-B44A-A03061B7A673}"/>
    <cellStyle name="Comma [0] 3 2" xfId="21" xr:uid="{E9A37233-DEE5-4E04-8DA9-C4D7A4865C48}"/>
    <cellStyle name="Comma [0] 3 2 2" xfId="22" xr:uid="{342799C6-5E8B-4C24-AC74-5AD8484E6C82}"/>
    <cellStyle name="Comma [0] 3 2 3" xfId="23" xr:uid="{3EA0F00F-B32C-43B4-AF7B-E2253F6292FB}"/>
    <cellStyle name="Comma [0] 3 2 4 2" xfId="24" xr:uid="{C307640C-F31F-48A5-BFC8-C1044B31A0C6}"/>
    <cellStyle name="Comma [0] 3 3" xfId="25" xr:uid="{AF56C2AD-CC14-4C7D-A2F4-18120B9EE50B}"/>
    <cellStyle name="Comma [0] 3 4" xfId="26" xr:uid="{8587264D-B7CA-47D8-A02A-C8489DEF717E}"/>
    <cellStyle name="Comma [0] 3 4 2" xfId="27" xr:uid="{AB1E2C6B-C2F1-4748-969A-C7C3576A81C9}"/>
    <cellStyle name="Comma [0] 3 4 2 2" xfId="28" xr:uid="{A6DBF3ED-A108-45E7-A724-EF4C93247A3B}"/>
    <cellStyle name="Comma [0] 4" xfId="29" xr:uid="{EC2F7667-A96C-4826-B6B1-71A77260038F}"/>
    <cellStyle name="Comma [0] 4 2" xfId="30" xr:uid="{E0A510CB-EF1D-471B-B4FA-9625ED119541}"/>
    <cellStyle name="Comma [0] 4 3" xfId="31" xr:uid="{2132EBBA-B8C6-491E-9C17-CB069F7B7173}"/>
    <cellStyle name="Comma [0] 4 4" xfId="32" xr:uid="{6E330C99-E3DD-4F74-B84A-B3DB9A4D7B3E}"/>
    <cellStyle name="Comma [0] 4 5" xfId="33" xr:uid="{D9C7808E-541A-4ACA-90B8-61B56C8BC6E3}"/>
    <cellStyle name="Comma [0] 5" xfId="34" xr:uid="{E9710F6F-3758-4912-A00B-A2CBFD1ED20A}"/>
    <cellStyle name="Comma [0] 5 2" xfId="35" xr:uid="{FA04AD44-229E-4D32-ACB4-03F3B9C78C00}"/>
    <cellStyle name="Comma [0] 5 3" xfId="36" xr:uid="{11DFF647-D816-4DA9-925B-2695FFF5CD9E}"/>
    <cellStyle name="Comma [0] 5 4" xfId="37" xr:uid="{11C27D3E-88B3-4928-8A9A-D0A934B6378F}"/>
    <cellStyle name="Comma [0] 5 5" xfId="38" xr:uid="{2926EAD2-2F84-4FAF-8747-A21427C3FFF6}"/>
    <cellStyle name="Comma [0] 6" xfId="5" xr:uid="{D8A1F841-C416-4DF2-8E03-93A124ED957B}"/>
    <cellStyle name="Comma [0] 6 2" xfId="39" xr:uid="{5E55461B-EB54-4F54-9855-7EA5D204B363}"/>
    <cellStyle name="Comma [0] 6 3" xfId="40" xr:uid="{53E225A2-FD53-4CB8-8200-4AAB9897F998}"/>
    <cellStyle name="Comma [0] 6 4" xfId="41" xr:uid="{2B3D4F91-E472-48BF-BE53-4BD8F7B97C6A}"/>
    <cellStyle name="Comma [0] 6 5" xfId="42" xr:uid="{CE69A944-483E-446B-8479-D5BBC0445B40}"/>
    <cellStyle name="Comma [0] 7" xfId="43" xr:uid="{155A7701-C6D4-4FC3-B07B-08012FE63890}"/>
    <cellStyle name="Comma [0] 7 2" xfId="44" xr:uid="{7C84158A-285F-4483-BCE6-2F078A87E60C}"/>
    <cellStyle name="Comma [0] 7 3" xfId="45" xr:uid="{F5FFF6B0-EF17-42E5-A5E5-EA4A705D0B0E}"/>
    <cellStyle name="Comma [0] 7 4" xfId="46" xr:uid="{4C4790FC-28DF-4028-9211-ABAB6CF3C86B}"/>
    <cellStyle name="Comma [0] 7 5" xfId="47" xr:uid="{24937FB0-B348-4778-BC15-0CB986FFCAC0}"/>
    <cellStyle name="Comma [0] 7 6" xfId="48" xr:uid="{C912B017-90EE-4FB5-9D22-46973740BC29}"/>
    <cellStyle name="Comma [0] 8" xfId="49" xr:uid="{40DB5199-A620-4AEA-A289-139CF36074AB}"/>
    <cellStyle name="Comma [0] 8 2" xfId="50" xr:uid="{E550F5E7-BCA2-4EC9-AD72-5E9725A45154}"/>
    <cellStyle name="Comma [0] 8 3" xfId="51" xr:uid="{35253080-42B5-48AF-95B4-153751740D25}"/>
    <cellStyle name="Comma [0] 9" xfId="52" xr:uid="{2E24D142-D4B9-4F52-B258-1F45F5FF024E}"/>
    <cellStyle name="Comma 10" xfId="53" xr:uid="{AF6E5C8F-057D-4FA5-AE68-7B90617DDCAF}"/>
    <cellStyle name="Comma 11" xfId="54" xr:uid="{53B637C3-5AA1-45BA-AF63-2F4C23A1EFF8}"/>
    <cellStyle name="Comma 12" xfId="55" xr:uid="{7965A1C8-8EAB-4AC9-912F-D6EA6678E1B9}"/>
    <cellStyle name="Comma 13" xfId="56" xr:uid="{C360DCE5-2514-4036-B944-C242961DB103}"/>
    <cellStyle name="Comma 14" xfId="57" xr:uid="{AB1ED8D6-E386-4867-8593-3D86D1B9BDA9}"/>
    <cellStyle name="Comma 15" xfId="58" xr:uid="{8393A88B-E7F3-4B3F-A010-F0AB7D38E1A8}"/>
    <cellStyle name="Comma 16" xfId="59" xr:uid="{19941B29-E655-4FD3-A521-57212E3C1FCF}"/>
    <cellStyle name="Comma 17" xfId="60" xr:uid="{874BCDC8-F58C-4704-9C58-A6D255D664D9}"/>
    <cellStyle name="Comma 18" xfId="61" xr:uid="{E8335D9D-1D11-4805-BD0D-FBABB0D4DEF2}"/>
    <cellStyle name="Comma 19" xfId="62" xr:uid="{84BF7273-241B-4EEC-BC5E-43F7C352AB36}"/>
    <cellStyle name="Comma 2" xfId="63" xr:uid="{A269B5DC-4014-460C-8F2D-4E41AE17739C}"/>
    <cellStyle name="Comma 2 2" xfId="64" xr:uid="{94A15B5E-038D-414B-9543-6723E5BC49C6}"/>
    <cellStyle name="Comma 2 3" xfId="65" xr:uid="{32FB0D4C-3AF6-48DB-92E1-CD4B9767747B}"/>
    <cellStyle name="Comma 2 4" xfId="66" xr:uid="{CECF362E-7D58-4C8B-88F7-F4ABECF08C0B}"/>
    <cellStyle name="Comma 20" xfId="67" xr:uid="{39BEFC9A-316F-4316-BAF4-90D5A3B569AC}"/>
    <cellStyle name="Comma 21" xfId="68" xr:uid="{E6E4E4CD-823F-4D10-8D19-1677569833BE}"/>
    <cellStyle name="Comma 22" xfId="4" xr:uid="{3C05AF3E-4A7D-4953-8DA1-0797E284607F}"/>
    <cellStyle name="Comma 23" xfId="69" xr:uid="{69C4AAFF-1F31-45C9-B611-C1907DAD7B9E}"/>
    <cellStyle name="Comma 3" xfId="70" xr:uid="{DD8BC664-C48B-414E-917C-4CDB01F31FFF}"/>
    <cellStyle name="Comma 3 2" xfId="71" xr:uid="{AD1001FD-5D66-49FD-9E9F-6D944BCCF4D8}"/>
    <cellStyle name="Comma 3 3" xfId="72" xr:uid="{EAACDB62-B202-44F1-B203-E04B348FFBC9}"/>
    <cellStyle name="Comma 3 4" xfId="73" xr:uid="{E47AE087-E15A-403D-8C72-E5289B6C3B48}"/>
    <cellStyle name="Comma 3 5" xfId="74" xr:uid="{353DD673-9449-4FFE-A486-3FF70E433AEE}"/>
    <cellStyle name="Comma 3 6" xfId="75" xr:uid="{3258480B-EC5B-4DE9-9365-B8878DD7871A}"/>
    <cellStyle name="Comma 4" xfId="76" xr:uid="{589B9251-5492-488B-9B46-BD99E8D0F42D}"/>
    <cellStyle name="Comma 4 2" xfId="77" xr:uid="{B65BB6D7-08AC-4584-839A-C15680153208}"/>
    <cellStyle name="Comma 4 2 2" xfId="78" xr:uid="{6EBB7D25-0C6E-46CE-BA97-04BA5DC2E450}"/>
    <cellStyle name="Comma 4 3" xfId="79" xr:uid="{CD74EEE5-38B3-4D33-A91B-6C92F09EFB9E}"/>
    <cellStyle name="Comma 4 4" xfId="80" xr:uid="{35EDC900-0499-4DA9-9699-D4D4F41EFF48}"/>
    <cellStyle name="Comma 4 5" xfId="81" xr:uid="{FA18A20F-4611-4EC7-9E7B-8C8CE868993A}"/>
    <cellStyle name="Comma 4 6" xfId="82" xr:uid="{9AF8ED27-1CAC-437A-8DDC-D162AB40FA4C}"/>
    <cellStyle name="Comma 5" xfId="83" xr:uid="{60DF9341-A5EC-49B6-87BF-B4D728D0BF5F}"/>
    <cellStyle name="Comma 5 2" xfId="84" xr:uid="{3D7B5580-B0F1-4AF5-8FDA-AAC2985D133E}"/>
    <cellStyle name="Comma 5 2 2" xfId="85" xr:uid="{9E2D57E0-5790-4574-A6A2-58EA18980FAB}"/>
    <cellStyle name="Comma 5 3" xfId="86" xr:uid="{E8BB20B1-1CD9-4117-88B5-F87DAEC0AFA6}"/>
    <cellStyle name="Comma 5 4" xfId="87" xr:uid="{7E29C18E-9C53-4FEA-B8A7-E1D766CE0A87}"/>
    <cellStyle name="Comma 6" xfId="88" xr:uid="{403E38F6-45E2-41EE-B67C-01A682D3F55F}"/>
    <cellStyle name="Comma 6 2" xfId="89" xr:uid="{F2D08A7F-09B9-4C47-8516-E97EE0B5CC5F}"/>
    <cellStyle name="Comma 6 3" xfId="90" xr:uid="{A7BE5D0B-CB55-468C-A681-BE8D3D4D8BDE}"/>
    <cellStyle name="Comma 6 4" xfId="91" xr:uid="{627EB26F-CAFE-417F-BBCA-71D4735E5751}"/>
    <cellStyle name="Comma 6 5" xfId="92" xr:uid="{9181841E-5938-4D2A-9B42-50C9C31FE943}"/>
    <cellStyle name="Comma 7" xfId="93" xr:uid="{D0FBBBA8-DC06-4B92-8B17-EAFD7A2C79CA}"/>
    <cellStyle name="Comma 7 2" xfId="94" xr:uid="{9C43A8C3-D0AA-4AF1-BD6E-E17525B9E1A0}"/>
    <cellStyle name="Comma 7 3" xfId="95" xr:uid="{09F933EA-E01A-4ED3-8908-6314F3CF6AC8}"/>
    <cellStyle name="Comma 8" xfId="96" xr:uid="{E3F25674-11F5-4572-902B-58C872D8D540}"/>
    <cellStyle name="Comma 9" xfId="97" xr:uid="{EDC1B188-B099-49F7-ACD9-48FC302CB21E}"/>
    <cellStyle name="Euro" xfId="98" xr:uid="{9610C3BA-F921-4575-BFE6-85033BCE2943}"/>
    <cellStyle name="Excel Built-in Comma [0]" xfId="99" xr:uid="{FDAEEB07-ECD7-41AC-8CC8-58C3691F6F30}"/>
    <cellStyle name="Normal" xfId="0" builtinId="0"/>
    <cellStyle name="Normal 10" xfId="100" xr:uid="{3F2B3DA2-3E4A-46D1-8CE6-8EAB3C11E09A}"/>
    <cellStyle name="Normal 11" xfId="101" xr:uid="{F824A829-8EC8-45B7-8172-EFE3DCF16401}"/>
    <cellStyle name="Normal 12" xfId="102" xr:uid="{78BBBF85-0066-4670-94B9-E158BFE26EB9}"/>
    <cellStyle name="Normal 12 2" xfId="103" xr:uid="{2EA32146-E6E9-4B49-B05B-33EBAD4D7501}"/>
    <cellStyle name="Normal 13" xfId="104" xr:uid="{D829F7E9-11D5-47D8-9443-1B7032CB7712}"/>
    <cellStyle name="Normal 14" xfId="105" xr:uid="{AA5C245E-8A87-42E1-9E73-DDCD6E8494B0}"/>
    <cellStyle name="Normal 15" xfId="106" xr:uid="{591C40A5-7BCD-4A8F-92F6-AC925989920D}"/>
    <cellStyle name="Normal 16" xfId="107" xr:uid="{C4F4B9F1-0BC5-49E9-9F02-182813DFA63C}"/>
    <cellStyle name="Normal 17" xfId="2" xr:uid="{79F731F1-5F95-4861-8813-F34FC74FEDDF}"/>
    <cellStyle name="Normal 2" xfId="108" xr:uid="{5CD5F64D-AC6C-4855-A2E8-4B37514444DF}"/>
    <cellStyle name="Normal 2 2" xfId="109" xr:uid="{0FD3990D-E5B1-4F27-9EA5-62A621CA2B98}"/>
    <cellStyle name="Normal 2 3" xfId="110" xr:uid="{035F8B43-556F-4CB0-B02D-BB20FAD724AE}"/>
    <cellStyle name="Normal 2 4" xfId="111" xr:uid="{694C23F5-3258-4EBD-936D-D22F25D6A9CA}"/>
    <cellStyle name="Normal 2 5" xfId="112" xr:uid="{6446DC0B-B7CF-4FDB-B52A-437353C37E74}"/>
    <cellStyle name="Normal 2 8" xfId="113" xr:uid="{F520952B-4BCB-4B5E-AAA6-4F942BC8DA59}"/>
    <cellStyle name="Normal 3" xfId="114" xr:uid="{74211F8A-B696-4B15-BCDC-2B38BF207F4F}"/>
    <cellStyle name="Normal 3 2" xfId="115" xr:uid="{F45F0E1C-D555-4896-9082-A5E492424365}"/>
    <cellStyle name="Normal 3 3" xfId="116" xr:uid="{9C573DC8-2B97-44C2-B51F-05AD0AD3EA16}"/>
    <cellStyle name="Normal 3 4" xfId="117" xr:uid="{D361769E-A277-485A-8C8B-60738FC393D8}"/>
    <cellStyle name="Normal 4" xfId="118" xr:uid="{79CBCF4F-16C3-42D0-A5BB-577A97672661}"/>
    <cellStyle name="Normal 4 2" xfId="119" xr:uid="{E210A509-1E8B-412A-AD0B-FFB3391EF971}"/>
    <cellStyle name="Normal 4 2 2" xfId="120" xr:uid="{9FC4F6EE-9ED7-4B79-A1D5-4E7EF56E3F9D}"/>
    <cellStyle name="Normal 4 2 3" xfId="121" xr:uid="{DDE87BFD-F12D-440E-AA16-96C55F25B313}"/>
    <cellStyle name="Normal 4 3" xfId="122" xr:uid="{340527E2-D27C-45CD-8F45-9C88BFB764CC}"/>
    <cellStyle name="Normal 4 4" xfId="123" xr:uid="{7E7D21E3-BC0F-463A-8AAA-7AFDECB1E986}"/>
    <cellStyle name="Normal 4 5" xfId="124" xr:uid="{D0A333A1-9596-4073-BE54-26182CE9DCBA}"/>
    <cellStyle name="Normal 5" xfId="125" xr:uid="{711F37E7-33E4-45F0-B620-660B96662EF3}"/>
    <cellStyle name="Normal 5 2" xfId="126" xr:uid="{256923DE-4005-4044-84A1-A37B42A9750F}"/>
    <cellStyle name="Normal 5 3" xfId="127" xr:uid="{D387636D-37BD-4C2D-94F5-07821E3DBCB0}"/>
    <cellStyle name="Normal 6" xfId="3" xr:uid="{E1705293-DE3E-42B3-BE1B-726EC074A04E}"/>
    <cellStyle name="Normal 6 2" xfId="128" xr:uid="{02D2F0C2-FF16-4C48-B0B3-1C2F0E6A7DAA}"/>
    <cellStyle name="Normal 6 3" xfId="129" xr:uid="{1043CB5C-DABB-4816-891E-9914295AED37}"/>
    <cellStyle name="Normal 6 4" xfId="130" xr:uid="{64120DBD-5C36-41BD-83D5-532F04D2CD43}"/>
    <cellStyle name="Normal 7" xfId="131" xr:uid="{E861C48A-A5FD-47F1-A966-79CF20635141}"/>
    <cellStyle name="Normal 7 2" xfId="132" xr:uid="{7DA26F08-C3B0-444C-82A9-1D4158D52ABE}"/>
    <cellStyle name="Normal 7 3" xfId="133" xr:uid="{92662634-EF4A-437E-B395-99DB0E007DA6}"/>
    <cellStyle name="Normal 8" xfId="134" xr:uid="{6361B8B5-5A62-40C6-AE65-5E1C4F14BDCC}"/>
    <cellStyle name="Normal 9" xfId="135" xr:uid="{364AB2E0-F947-4174-9273-472EDED52E64}"/>
    <cellStyle name="Percent 2" xfId="136" xr:uid="{3634F105-9010-4FEE-B22C-4BE379840B90}"/>
    <cellStyle name="Percent 2 2" xfId="137" xr:uid="{A743C177-D5F4-440B-8054-7B8B8D0C1231}"/>
    <cellStyle name="Percent 2 3" xfId="138" xr:uid="{970F0F9C-8C58-4214-BB35-8222FB20F402}"/>
    <cellStyle name="Percent 3" xfId="139" xr:uid="{0131E6FD-A183-4A0E-A722-0F6754B1C485}"/>
    <cellStyle name="Percent 4" xfId="140" xr:uid="{7B0216E6-068D-4FBD-8DE0-A67636ECEE3F}"/>
    <cellStyle name="Percent 5" xfId="141" xr:uid="{BF2C87F4-177C-442F-BD20-8BCC98BB89B4}"/>
    <cellStyle name="Percent 6" xfId="6" xr:uid="{4EEAF8C1-3B35-436F-9E90-121C3B50CC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8C35B-B228-4EFB-AA30-B986C69D1B7E}">
  <dimension ref="A1:M5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9" sqref="O9"/>
    </sheetView>
  </sheetViews>
  <sheetFormatPr defaultRowHeight="15" x14ac:dyDescent="0.25"/>
  <cols>
    <col min="1" max="1" width="5.42578125" style="14" customWidth="1"/>
    <col min="2" max="2" width="33.85546875" style="17" customWidth="1"/>
    <col min="3" max="4" width="17" style="17" customWidth="1"/>
    <col min="5" max="5" width="8" style="17" customWidth="1"/>
    <col min="6" max="6" width="17" style="17" customWidth="1"/>
    <col min="7" max="7" width="8" style="17" customWidth="1"/>
    <col min="8" max="8" width="16" style="17" customWidth="1"/>
    <col min="9" max="9" width="9.140625" style="17" customWidth="1"/>
    <col min="10" max="10" width="17" style="17" customWidth="1"/>
    <col min="11" max="11" width="9.140625" style="17"/>
    <col min="12" max="12" width="15.85546875" style="26" customWidth="1"/>
    <col min="13" max="16384" width="9.140625" style="17"/>
  </cols>
  <sheetData>
    <row r="1" spans="1:13" ht="18.75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</row>
    <row r="2" spans="1:13" x14ac:dyDescent="0.25">
      <c r="A2" s="7" t="s">
        <v>1</v>
      </c>
      <c r="B2" s="18" t="s">
        <v>32</v>
      </c>
      <c r="C2" s="19" t="s">
        <v>33</v>
      </c>
      <c r="D2" s="19"/>
      <c r="E2" s="19"/>
      <c r="F2" s="19"/>
      <c r="G2" s="19"/>
      <c r="H2" s="19"/>
      <c r="I2" s="19"/>
      <c r="J2" s="20"/>
      <c r="K2" s="20"/>
      <c r="L2" s="20"/>
      <c r="M2" s="28"/>
    </row>
    <row r="3" spans="1:13" ht="22.5" x14ac:dyDescent="0.25">
      <c r="A3" s="7"/>
      <c r="B3" s="18"/>
      <c r="C3" s="56">
        <v>2019</v>
      </c>
      <c r="D3" s="55">
        <v>2020</v>
      </c>
      <c r="E3" s="61" t="s">
        <v>34</v>
      </c>
      <c r="F3" s="55">
        <v>2021</v>
      </c>
      <c r="G3" s="61" t="s">
        <v>34</v>
      </c>
      <c r="H3" s="55">
        <v>2022</v>
      </c>
      <c r="I3" s="54" t="s">
        <v>35</v>
      </c>
      <c r="J3" s="53">
        <v>2023</v>
      </c>
      <c r="K3" s="60" t="s">
        <v>35</v>
      </c>
      <c r="L3" s="52">
        <v>2024</v>
      </c>
      <c r="M3" s="60" t="s">
        <v>35</v>
      </c>
    </row>
    <row r="4" spans="1:13" x14ac:dyDescent="0.25">
      <c r="A4" s="1">
        <v>1</v>
      </c>
      <c r="B4" s="21" t="s">
        <v>2</v>
      </c>
      <c r="C4" s="51">
        <f>C5+C11+C18</f>
        <v>2333225023231.2002</v>
      </c>
      <c r="D4" s="51">
        <f>D5+D11+D18</f>
        <v>2251782234203.27</v>
      </c>
      <c r="E4" s="51">
        <f>(D4-C4)/C4*100</f>
        <v>-3.4905672713531488</v>
      </c>
      <c r="F4" s="51">
        <f>F5+F11+F18</f>
        <v>2327251510061.3101</v>
      </c>
      <c r="G4" s="51">
        <f>(F4-D4)/D4*100</f>
        <v>3.3515352733361774</v>
      </c>
      <c r="H4" s="51">
        <f>H5+H11+H18</f>
        <v>2277811558806.5801</v>
      </c>
      <c r="I4" s="51">
        <f>(H4-F4)/F4*100</f>
        <v>-2.1243922730735498</v>
      </c>
      <c r="J4" s="51">
        <f>J5+J11+J18</f>
        <v>2321854032082.3599</v>
      </c>
      <c r="K4" s="51">
        <f>(J4-H4)/H4*100</f>
        <v>1.9335433216808802</v>
      </c>
      <c r="L4" s="58">
        <f>L5+L11+L18</f>
        <v>2459752144115.27</v>
      </c>
      <c r="M4" s="51">
        <f>(L4-J4)/J4*100</f>
        <v>5.9391378668725325</v>
      </c>
    </row>
    <row r="5" spans="1:13" x14ac:dyDescent="0.25">
      <c r="A5" s="2" t="s">
        <v>28</v>
      </c>
      <c r="B5" s="22" t="s">
        <v>3</v>
      </c>
      <c r="C5" s="50">
        <f>SUM(C6:C9)</f>
        <v>290815307168.19995</v>
      </c>
      <c r="D5" s="50">
        <f>SUM(D6:D9)</f>
        <v>303331015448.27002</v>
      </c>
      <c r="E5" s="46">
        <f>(D5-C5)/C5*100</f>
        <v>4.3036621428016204</v>
      </c>
      <c r="F5" s="50">
        <f t="shared" ref="F5:L5" si="0">SUM(F6:F9)</f>
        <v>376702757475.31</v>
      </c>
      <c r="G5" s="46">
        <f t="shared" ref="G5:G51" si="1">(F5-D5)/D5*100</f>
        <v>24.188671217352901</v>
      </c>
      <c r="H5" s="50">
        <f t="shared" si="0"/>
        <v>321603082547.57996</v>
      </c>
      <c r="I5" s="46">
        <f t="shared" ref="I5:I51" si="2">(H5-F5)/F5*100</f>
        <v>-14.626830792801245</v>
      </c>
      <c r="J5" s="50">
        <f t="shared" si="0"/>
        <v>363451938328.35999</v>
      </c>
      <c r="K5" s="46">
        <f t="shared" ref="K5:M51" si="3">(J5-H5)/H5*100</f>
        <v>13.012579185894044</v>
      </c>
      <c r="L5" s="49">
        <f t="shared" si="0"/>
        <v>379425932137.26996</v>
      </c>
      <c r="M5" s="46">
        <f t="shared" si="3"/>
        <v>4.3950773470571773</v>
      </c>
    </row>
    <row r="6" spans="1:13" x14ac:dyDescent="0.25">
      <c r="A6" s="3"/>
      <c r="B6" s="23" t="s">
        <v>38</v>
      </c>
      <c r="C6" s="24">
        <v>89412578453.009995</v>
      </c>
      <c r="D6" s="24">
        <v>90424462672.610001</v>
      </c>
      <c r="E6" s="47">
        <f>(D6-C6)/C6*100</f>
        <v>1.1317023142686722</v>
      </c>
      <c r="F6" s="38">
        <v>96386623239</v>
      </c>
      <c r="G6" s="32">
        <f t="shared" si="1"/>
        <v>6.5935261213290755</v>
      </c>
      <c r="H6" s="38">
        <v>115414988961</v>
      </c>
      <c r="I6" s="32">
        <f t="shared" si="2"/>
        <v>19.741708011512465</v>
      </c>
      <c r="J6" s="38">
        <v>127792238016</v>
      </c>
      <c r="K6" s="32">
        <f t="shared" si="3"/>
        <v>10.724126187095516</v>
      </c>
      <c r="L6" s="36">
        <v>132624031337</v>
      </c>
      <c r="M6" s="32">
        <f t="shared" si="3"/>
        <v>3.7809755866354293</v>
      </c>
    </row>
    <row r="7" spans="1:13" x14ac:dyDescent="0.25">
      <c r="A7" s="3"/>
      <c r="B7" s="23" t="s">
        <v>39</v>
      </c>
      <c r="C7" s="24">
        <v>13684410808.200001</v>
      </c>
      <c r="D7" s="24">
        <v>13718556188</v>
      </c>
      <c r="E7" s="47">
        <f>(D7-C7)/C7*100</f>
        <v>0.24952027733293838</v>
      </c>
      <c r="F7" s="38">
        <v>11395502881</v>
      </c>
      <c r="G7" s="32">
        <f t="shared" si="1"/>
        <v>-16.933657413832215</v>
      </c>
      <c r="H7" s="38">
        <v>14829580201</v>
      </c>
      <c r="I7" s="32">
        <f t="shared" si="2"/>
        <v>30.135373189415983</v>
      </c>
      <c r="J7" s="38">
        <v>19283577842</v>
      </c>
      <c r="K7" s="32">
        <f t="shared" si="3"/>
        <v>30.034549735262594</v>
      </c>
      <c r="L7" s="36">
        <v>233562254492.48001</v>
      </c>
      <c r="M7" s="32">
        <f t="shared" si="3"/>
        <v>1111.1977165553633</v>
      </c>
    </row>
    <row r="8" spans="1:13" ht="22.5" x14ac:dyDescent="0.25">
      <c r="A8" s="3"/>
      <c r="B8" s="5" t="s">
        <v>40</v>
      </c>
      <c r="C8" s="24">
        <v>1077953733.5599999</v>
      </c>
      <c r="D8" s="24">
        <v>1137262727.2</v>
      </c>
      <c r="E8" s="47">
        <f>(D8-C8)/C8*100</f>
        <v>5.5019980722297772</v>
      </c>
      <c r="F8" s="38">
        <v>1152503864.5999999</v>
      </c>
      <c r="G8" s="32">
        <f t="shared" si="1"/>
        <v>1.3401597568861092</v>
      </c>
      <c r="H8" s="38">
        <v>1229530107.5599999</v>
      </c>
      <c r="I8" s="32">
        <f t="shared" si="2"/>
        <v>6.6833826181340896</v>
      </c>
      <c r="J8" s="38">
        <v>3513121790.6399999</v>
      </c>
      <c r="K8" s="32">
        <f t="shared" si="3"/>
        <v>185.72881371825721</v>
      </c>
      <c r="L8" s="36">
        <v>1283367866.4400001</v>
      </c>
      <c r="M8" s="32">
        <f>(L8-J8)/J8*100</f>
        <v>-63.469303288622861</v>
      </c>
    </row>
    <row r="9" spans="1:13" x14ac:dyDescent="0.25">
      <c r="A9" s="3"/>
      <c r="B9" s="23" t="s">
        <v>41</v>
      </c>
      <c r="C9" s="24">
        <v>186640364173.42999</v>
      </c>
      <c r="D9" s="24">
        <v>198050733860.45999</v>
      </c>
      <c r="E9" s="47">
        <f>(D9-C9)/C9*100</f>
        <v>6.1135594851429103</v>
      </c>
      <c r="F9" s="34">
        <v>267768127490.70999</v>
      </c>
      <c r="G9" s="32">
        <f t="shared" si="1"/>
        <v>35.201785053404841</v>
      </c>
      <c r="H9" s="34">
        <v>190128983278.01999</v>
      </c>
      <c r="I9" s="32">
        <f t="shared" si="2"/>
        <v>-28.994916213612328</v>
      </c>
      <c r="J9" s="34">
        <v>212863000679.72</v>
      </c>
      <c r="K9" s="32">
        <f t="shared" si="3"/>
        <v>11.957155090056276</v>
      </c>
      <c r="L9" s="36">
        <v>11956278441.35</v>
      </c>
      <c r="M9" s="32">
        <f t="shared" si="3"/>
        <v>-94.383111013576396</v>
      </c>
    </row>
    <row r="10" spans="1:13" x14ac:dyDescent="0.2">
      <c r="A10" s="3"/>
      <c r="B10" s="6"/>
      <c r="C10" s="13"/>
      <c r="D10" s="13"/>
      <c r="E10" s="47"/>
      <c r="F10" s="33"/>
      <c r="G10" s="32"/>
      <c r="H10" s="33"/>
      <c r="I10" s="47"/>
      <c r="J10" s="33"/>
      <c r="K10" s="47"/>
      <c r="L10" s="36"/>
      <c r="M10" s="47"/>
    </row>
    <row r="11" spans="1:13" x14ac:dyDescent="0.25">
      <c r="A11" s="2" t="s">
        <v>29</v>
      </c>
      <c r="B11" s="22" t="s">
        <v>4</v>
      </c>
      <c r="C11" s="50">
        <f>SUM(C12:C16)</f>
        <v>1966353427490</v>
      </c>
      <c r="D11" s="50">
        <f>SUM(D12:D16)</f>
        <v>1869970058755</v>
      </c>
      <c r="E11" s="46">
        <f>(D11-C11)/C11*100</f>
        <v>-4.9016299606948541</v>
      </c>
      <c r="F11" s="50">
        <f>SUM(F12:F16)</f>
        <v>1873404989586</v>
      </c>
      <c r="G11" s="46">
        <f t="shared" si="1"/>
        <v>0.18368908180738086</v>
      </c>
      <c r="H11" s="50">
        <f>SUM(H12:H14)</f>
        <v>1953208476259</v>
      </c>
      <c r="I11" s="46">
        <f t="shared" si="2"/>
        <v>4.2598096576349791</v>
      </c>
      <c r="J11" s="50">
        <f>SUM(J12:J14)</f>
        <v>1955498093754</v>
      </c>
      <c r="K11" s="46">
        <f t="shared" si="3"/>
        <v>0.1172234056338588</v>
      </c>
      <c r="L11" s="49">
        <f>SUM(L12:L14)</f>
        <v>2080326211978</v>
      </c>
      <c r="M11" s="46">
        <f t="shared" si="3"/>
        <v>6.38344361585981</v>
      </c>
    </row>
    <row r="12" spans="1:13" x14ac:dyDescent="0.25">
      <c r="A12" s="3"/>
      <c r="B12" s="23" t="s">
        <v>42</v>
      </c>
      <c r="C12" s="24">
        <v>1514964426526</v>
      </c>
      <c r="D12" s="24">
        <v>1404938766056</v>
      </c>
      <c r="E12" s="47">
        <f>(D12-C12)/C12*100</f>
        <v>-7.2625903647323522</v>
      </c>
      <c r="F12" s="34">
        <v>1701951788647</v>
      </c>
      <c r="G12" s="32">
        <f t="shared" si="1"/>
        <v>21.140638280256638</v>
      </c>
      <c r="H12" s="34">
        <v>1745848348408</v>
      </c>
      <c r="I12" s="32">
        <f t="shared" si="2"/>
        <v>2.5791893785602724</v>
      </c>
      <c r="J12" s="34">
        <v>1734617066322</v>
      </c>
      <c r="K12" s="32">
        <f t="shared" si="3"/>
        <v>-0.64331372746330195</v>
      </c>
      <c r="L12" s="36">
        <v>1877197801330</v>
      </c>
      <c r="M12" s="32">
        <f t="shared" si="3"/>
        <v>8.2197239826725248</v>
      </c>
    </row>
    <row r="13" spans="1:13" x14ac:dyDescent="0.25">
      <c r="A13" s="3"/>
      <c r="B13" s="23" t="s">
        <v>47</v>
      </c>
      <c r="C13" s="48">
        <v>286870210000</v>
      </c>
      <c r="D13" s="24">
        <v>316566360000</v>
      </c>
      <c r="E13" s="47">
        <f>(D13-C13)/C13*100</f>
        <v>10.351771973813523</v>
      </c>
      <c r="F13" s="37"/>
      <c r="G13" s="32">
        <f t="shared" si="1"/>
        <v>-100</v>
      </c>
      <c r="H13" s="34"/>
      <c r="I13" s="59">
        <v>0</v>
      </c>
      <c r="J13" s="34"/>
      <c r="K13" s="59">
        <v>0</v>
      </c>
      <c r="L13" s="36"/>
      <c r="M13" s="59">
        <v>0</v>
      </c>
    </row>
    <row r="14" spans="1:13" x14ac:dyDescent="0.25">
      <c r="A14" s="3"/>
      <c r="B14" s="23" t="s">
        <v>43</v>
      </c>
      <c r="C14" s="11">
        <v>0</v>
      </c>
      <c r="D14" s="25">
        <v>0</v>
      </c>
      <c r="E14" s="47">
        <v>0</v>
      </c>
      <c r="F14" s="34">
        <v>171453200939</v>
      </c>
      <c r="G14" s="32">
        <v>100</v>
      </c>
      <c r="H14" s="34">
        <v>207360127851</v>
      </c>
      <c r="I14" s="32">
        <f t="shared" si="2"/>
        <v>20.942698482937654</v>
      </c>
      <c r="J14" s="34">
        <v>220881027432</v>
      </c>
      <c r="K14" s="32">
        <f t="shared" si="3"/>
        <v>6.5204915337993681</v>
      </c>
      <c r="L14" s="36">
        <v>203128410648</v>
      </c>
      <c r="M14" s="32">
        <f t="shared" si="3"/>
        <v>-8.0371849906689175</v>
      </c>
    </row>
    <row r="15" spans="1:13" x14ac:dyDescent="0.25">
      <c r="A15" s="3"/>
      <c r="B15" s="23" t="s">
        <v>44</v>
      </c>
      <c r="C15" s="11">
        <v>153620215464</v>
      </c>
      <c r="D15" s="25">
        <v>118332417199</v>
      </c>
      <c r="E15" s="47">
        <f>(D15-C15)/C15*100</f>
        <v>-22.970803782832533</v>
      </c>
      <c r="F15" s="34"/>
      <c r="G15" s="32">
        <f t="shared" si="1"/>
        <v>-100</v>
      </c>
      <c r="H15" s="34"/>
      <c r="I15" s="59">
        <v>0</v>
      </c>
      <c r="J15" s="34"/>
      <c r="K15" s="59">
        <v>0</v>
      </c>
      <c r="L15" s="36"/>
      <c r="M15" s="59">
        <v>0</v>
      </c>
    </row>
    <row r="16" spans="1:13" ht="22.5" x14ac:dyDescent="0.25">
      <c r="A16" s="3"/>
      <c r="B16" s="5" t="s">
        <v>45</v>
      </c>
      <c r="C16" s="48">
        <v>10898575500</v>
      </c>
      <c r="D16" s="25">
        <v>30132515500</v>
      </c>
      <c r="E16" s="47">
        <f>(D16-C16)/C16*100</f>
        <v>176.4812291294399</v>
      </c>
      <c r="F16" s="34"/>
      <c r="G16" s="32">
        <f t="shared" si="1"/>
        <v>-100</v>
      </c>
      <c r="H16" s="34"/>
      <c r="I16" s="59">
        <v>0</v>
      </c>
      <c r="J16" s="34"/>
      <c r="K16" s="59">
        <v>0</v>
      </c>
      <c r="L16" s="36"/>
      <c r="M16" s="59">
        <v>0</v>
      </c>
    </row>
    <row r="17" spans="1:13" x14ac:dyDescent="0.2">
      <c r="A17" s="3"/>
      <c r="B17" s="6"/>
      <c r="C17" s="13"/>
      <c r="D17" s="13"/>
      <c r="E17" s="47"/>
      <c r="F17" s="33"/>
      <c r="G17" s="32"/>
      <c r="H17" s="33"/>
      <c r="I17" s="32"/>
      <c r="J17" s="33"/>
      <c r="K17" s="32"/>
      <c r="L17" s="36"/>
      <c r="M17" s="59"/>
    </row>
    <row r="18" spans="1:13" x14ac:dyDescent="0.25">
      <c r="A18" s="2" t="s">
        <v>30</v>
      </c>
      <c r="B18" s="22" t="s">
        <v>5</v>
      </c>
      <c r="C18" s="50">
        <f>SUM(C19:C20)</f>
        <v>76056288573</v>
      </c>
      <c r="D18" s="50">
        <f>SUM(D19:D20)</f>
        <v>78481160000</v>
      </c>
      <c r="E18" s="46">
        <f>(D18-C18)/C18*100</f>
        <v>3.1882589493866389</v>
      </c>
      <c r="F18" s="50">
        <f>SUM(F19:F20)</f>
        <v>77143763000</v>
      </c>
      <c r="G18" s="46">
        <f t="shared" si="1"/>
        <v>-1.7040994297230061</v>
      </c>
      <c r="H18" s="50">
        <f>SUM(H19:H20)</f>
        <v>3000000000</v>
      </c>
      <c r="I18" s="46">
        <f t="shared" si="2"/>
        <v>-96.111156776212752</v>
      </c>
      <c r="J18" s="50">
        <f>SUM(J19:J20)</f>
        <v>2904000000</v>
      </c>
      <c r="K18" s="46">
        <f t="shared" si="3"/>
        <v>-3.2</v>
      </c>
      <c r="L18" s="49">
        <f>SUM(L19:L20)</f>
        <v>0</v>
      </c>
      <c r="M18" s="46">
        <f t="shared" si="3"/>
        <v>-100</v>
      </c>
    </row>
    <row r="19" spans="1:13" x14ac:dyDescent="0.25">
      <c r="A19" s="3"/>
      <c r="B19" s="23" t="s">
        <v>11</v>
      </c>
      <c r="C19" s="24">
        <v>75531760000</v>
      </c>
      <c r="D19" s="34">
        <v>78331160000</v>
      </c>
      <c r="E19" s="38">
        <f>(D19-C19)/C19*100</f>
        <v>3.7062554877577329</v>
      </c>
      <c r="F19" s="34">
        <v>2802000000</v>
      </c>
      <c r="G19" s="47">
        <f t="shared" si="1"/>
        <v>-96.422879477336991</v>
      </c>
      <c r="H19" s="34">
        <v>3000000000</v>
      </c>
      <c r="I19" s="47">
        <f t="shared" si="2"/>
        <v>7.0663811563169174</v>
      </c>
      <c r="J19" s="34">
        <v>2904000000</v>
      </c>
      <c r="K19" s="47">
        <f t="shared" si="3"/>
        <v>-3.2</v>
      </c>
      <c r="L19" s="27"/>
      <c r="M19" s="47">
        <f t="shared" si="3"/>
        <v>-100</v>
      </c>
    </row>
    <row r="20" spans="1:13" x14ac:dyDescent="0.2">
      <c r="A20" s="3"/>
      <c r="B20" s="23" t="s">
        <v>46</v>
      </c>
      <c r="C20" s="48">
        <v>524528573</v>
      </c>
      <c r="D20" s="34">
        <v>150000000</v>
      </c>
      <c r="E20" s="38">
        <f>(D20-C20)/C20*100</f>
        <v>-71.4028924788431</v>
      </c>
      <c r="F20" s="34">
        <v>74341763000</v>
      </c>
      <c r="G20" s="47">
        <f t="shared" si="1"/>
        <v>49461.175333333333</v>
      </c>
      <c r="H20" s="33" t="s">
        <v>37</v>
      </c>
      <c r="I20" s="31">
        <v>-100</v>
      </c>
      <c r="J20" s="33" t="s">
        <v>37</v>
      </c>
      <c r="K20" s="30">
        <v>0</v>
      </c>
      <c r="L20" s="27"/>
      <c r="M20" s="30">
        <v>0</v>
      </c>
    </row>
    <row r="21" spans="1:13" x14ac:dyDescent="0.25">
      <c r="A21" s="3"/>
      <c r="B21" s="4"/>
      <c r="C21" s="11"/>
      <c r="D21" s="39"/>
      <c r="E21" s="38"/>
      <c r="F21" s="39"/>
      <c r="G21" s="47"/>
      <c r="H21" s="39"/>
      <c r="I21" s="47"/>
      <c r="J21" s="39"/>
      <c r="K21" s="47"/>
      <c r="L21" s="27"/>
      <c r="M21" s="47"/>
    </row>
    <row r="22" spans="1:13" x14ac:dyDescent="0.25">
      <c r="A22" s="9">
        <v>2</v>
      </c>
      <c r="B22" s="10" t="s">
        <v>6</v>
      </c>
      <c r="C22" s="12">
        <f>C23+C31+C37+C40</f>
        <v>2419622841842.8198</v>
      </c>
      <c r="D22" s="12">
        <f>D23+D31+D37+D40</f>
        <v>2228535472522.0098</v>
      </c>
      <c r="E22" s="40">
        <f t="shared" ref="E22:E51" si="4">(D22-C22)/C22*100</f>
        <v>-7.8974031000333564</v>
      </c>
      <c r="F22" s="12">
        <f>F23+F31+F37+F40</f>
        <v>2112615763918.8101</v>
      </c>
      <c r="G22" s="51">
        <f t="shared" si="1"/>
        <v>-5.2016093094544562</v>
      </c>
      <c r="H22" s="12">
        <f>H23+H31+H37+H40</f>
        <v>2485618093967.1299</v>
      </c>
      <c r="I22" s="51">
        <f t="shared" si="2"/>
        <v>17.655947494986819</v>
      </c>
      <c r="J22" s="12">
        <f>J23+J31+J37+J40</f>
        <v>2485516805191.79</v>
      </c>
      <c r="K22" s="51">
        <f t="shared" si="3"/>
        <v>-4.0749934829362082E-3</v>
      </c>
      <c r="L22" s="57">
        <f>L23+L31+L37+L40</f>
        <v>2438221649521.27</v>
      </c>
      <c r="M22" s="51">
        <f t="shared" si="3"/>
        <v>-1.9028298489766431</v>
      </c>
    </row>
    <row r="23" spans="1:13" x14ac:dyDescent="0.25">
      <c r="A23" s="44" t="s">
        <v>28</v>
      </c>
      <c r="B23" s="43" t="s">
        <v>7</v>
      </c>
      <c r="C23" s="42">
        <f>SUM(C24:C29)</f>
        <v>1536208907912.6099</v>
      </c>
      <c r="D23" s="42">
        <f t="shared" ref="D23:K23" si="5">SUM(D24:D29)</f>
        <v>1497696263426.4199</v>
      </c>
      <c r="E23" s="45">
        <f t="shared" si="4"/>
        <v>-2.5069926549586707</v>
      </c>
      <c r="F23" s="42">
        <f t="shared" si="5"/>
        <v>1449176731817.2</v>
      </c>
      <c r="G23" s="46">
        <f t="shared" si="1"/>
        <v>-3.2396109140459024</v>
      </c>
      <c r="H23" s="42">
        <f t="shared" si="5"/>
        <v>1564981524392.8501</v>
      </c>
      <c r="I23" s="46">
        <f t="shared" si="2"/>
        <v>7.9910745206650091</v>
      </c>
      <c r="J23" s="42">
        <f>SUM(J24:J29)</f>
        <v>1649887894554.79</v>
      </c>
      <c r="K23" s="46">
        <f t="shared" si="3"/>
        <v>5.4253912163519118</v>
      </c>
      <c r="L23" s="41">
        <f>SUM(L24:L29)</f>
        <v>1749655782422.27</v>
      </c>
      <c r="M23" s="46">
        <f t="shared" si="3"/>
        <v>6.0469495046753829</v>
      </c>
    </row>
    <row r="24" spans="1:13" x14ac:dyDescent="0.25">
      <c r="A24" s="3"/>
      <c r="B24" s="4" t="s">
        <v>8</v>
      </c>
      <c r="C24" s="39">
        <v>910878846655</v>
      </c>
      <c r="D24" s="39">
        <v>892778401222.5</v>
      </c>
      <c r="E24" s="38">
        <f t="shared" si="4"/>
        <v>-1.9871408254752934</v>
      </c>
      <c r="F24" s="35">
        <v>944978499361.69995</v>
      </c>
      <c r="G24" s="32">
        <f t="shared" si="1"/>
        <v>5.846926635738642</v>
      </c>
      <c r="H24" s="39">
        <v>964740284897.79004</v>
      </c>
      <c r="I24" s="32">
        <f t="shared" si="2"/>
        <v>2.091241816553338</v>
      </c>
      <c r="J24" s="39">
        <v>989030309678.40002</v>
      </c>
      <c r="K24" s="32">
        <f t="shared" si="3"/>
        <v>2.5177786354369358</v>
      </c>
      <c r="L24" s="36">
        <v>1085848064396</v>
      </c>
      <c r="M24" s="32">
        <f t="shared" si="3"/>
        <v>9.7891595202053932</v>
      </c>
    </row>
    <row r="25" spans="1:13" x14ac:dyDescent="0.25">
      <c r="A25" s="3"/>
      <c r="B25" s="4" t="s">
        <v>9</v>
      </c>
      <c r="C25" s="39">
        <v>556761266857.60999</v>
      </c>
      <c r="D25" s="39">
        <v>478886412473.15997</v>
      </c>
      <c r="E25" s="38">
        <f t="shared" si="4"/>
        <v>-13.987117822326219</v>
      </c>
      <c r="F25" s="35">
        <v>441067748046.20001</v>
      </c>
      <c r="G25" s="32">
        <f t="shared" si="1"/>
        <v>-7.8972097436737307</v>
      </c>
      <c r="H25" s="39">
        <v>514950717633.06</v>
      </c>
      <c r="I25" s="32">
        <f t="shared" si="2"/>
        <v>16.750934502497575</v>
      </c>
      <c r="J25" s="39">
        <v>545315167082.39001</v>
      </c>
      <c r="K25" s="32">
        <f t="shared" si="3"/>
        <v>5.8965738680583613</v>
      </c>
      <c r="L25" s="36">
        <v>516724473989.27002</v>
      </c>
      <c r="M25" s="32">
        <f t="shared" si="3"/>
        <v>-5.2429667867279974</v>
      </c>
    </row>
    <row r="26" spans="1:13" x14ac:dyDescent="0.25">
      <c r="A26" s="3"/>
      <c r="B26" s="4" t="s">
        <v>10</v>
      </c>
      <c r="C26" s="39">
        <v>0</v>
      </c>
      <c r="D26" s="39">
        <v>370000000</v>
      </c>
      <c r="E26" s="38">
        <v>100</v>
      </c>
      <c r="F26" s="35">
        <v>522575496.30000001</v>
      </c>
      <c r="G26" s="32">
        <f t="shared" si="1"/>
        <v>41.236620621621626</v>
      </c>
      <c r="H26" s="39">
        <v>2715616627</v>
      </c>
      <c r="I26" s="32">
        <f t="shared" si="2"/>
        <v>419.66015364811886</v>
      </c>
      <c r="J26" s="39">
        <v>8248550213</v>
      </c>
      <c r="K26" s="32">
        <f t="shared" si="3"/>
        <v>203.74501801870136</v>
      </c>
      <c r="L26" s="36">
        <v>7013084417</v>
      </c>
      <c r="M26" s="32">
        <f t="shared" si="3"/>
        <v>-14.97797508770527</v>
      </c>
    </row>
    <row r="27" spans="1:13" x14ac:dyDescent="0.25">
      <c r="A27" s="3"/>
      <c r="B27" s="4" t="s">
        <v>48</v>
      </c>
      <c r="C27" s="39"/>
      <c r="D27" s="39"/>
      <c r="E27" s="38">
        <v>0</v>
      </c>
      <c r="F27" s="35"/>
      <c r="G27" s="32"/>
      <c r="H27" s="39"/>
      <c r="I27" s="32"/>
      <c r="J27" s="39"/>
      <c r="K27" s="32"/>
      <c r="L27" s="36">
        <v>79850000</v>
      </c>
      <c r="M27" s="29">
        <v>100</v>
      </c>
    </row>
    <row r="28" spans="1:13" x14ac:dyDescent="0.25">
      <c r="A28" s="3"/>
      <c r="B28" s="4" t="s">
        <v>11</v>
      </c>
      <c r="C28" s="39">
        <v>52829416400</v>
      </c>
      <c r="D28" s="39">
        <v>96257560900</v>
      </c>
      <c r="E28" s="38">
        <f t="shared" si="4"/>
        <v>82.204475194619036</v>
      </c>
      <c r="F28" s="35">
        <v>49515748913</v>
      </c>
      <c r="G28" s="32">
        <f t="shared" si="1"/>
        <v>-48.559106993744741</v>
      </c>
      <c r="H28" s="39">
        <v>68199755235</v>
      </c>
      <c r="I28" s="32">
        <f t="shared" si="2"/>
        <v>37.733462044223771</v>
      </c>
      <c r="J28" s="39">
        <v>96443567581</v>
      </c>
      <c r="K28" s="32">
        <f t="shared" si="3"/>
        <v>41.413363213223562</v>
      </c>
      <c r="L28" s="36">
        <v>131315302420</v>
      </c>
      <c r="M28" s="32">
        <f t="shared" si="3"/>
        <v>36.157657491996339</v>
      </c>
    </row>
    <row r="29" spans="1:13" x14ac:dyDescent="0.25">
      <c r="A29" s="3"/>
      <c r="B29" s="4" t="s">
        <v>12</v>
      </c>
      <c r="C29" s="39">
        <v>15739378000</v>
      </c>
      <c r="D29" s="39">
        <v>29403888830.759998</v>
      </c>
      <c r="E29" s="38">
        <f t="shared" si="4"/>
        <v>86.817349648505797</v>
      </c>
      <c r="F29" s="35">
        <v>13092160000</v>
      </c>
      <c r="G29" s="32">
        <f t="shared" si="1"/>
        <v>-55.474733034958192</v>
      </c>
      <c r="H29" s="39">
        <v>14375150000</v>
      </c>
      <c r="I29" s="32">
        <f t="shared" si="2"/>
        <v>9.7996816415320325</v>
      </c>
      <c r="J29" s="39">
        <v>10850300000</v>
      </c>
      <c r="K29" s="32">
        <f t="shared" si="3"/>
        <v>-24.520439786715269</v>
      </c>
      <c r="L29" s="36">
        <v>8675007200</v>
      </c>
      <c r="M29" s="32">
        <f t="shared" si="3"/>
        <v>-20.048227237956553</v>
      </c>
    </row>
    <row r="30" spans="1:13" x14ac:dyDescent="0.25">
      <c r="A30" s="3"/>
      <c r="B30" s="4"/>
      <c r="C30" s="39"/>
      <c r="D30" s="39"/>
      <c r="E30" s="38"/>
      <c r="F30" s="39"/>
      <c r="G30" s="32"/>
      <c r="H30" s="39"/>
      <c r="I30" s="32"/>
      <c r="J30" s="39"/>
      <c r="K30" s="32"/>
      <c r="L30" s="37"/>
      <c r="M30" s="32"/>
    </row>
    <row r="31" spans="1:13" x14ac:dyDescent="0.25">
      <c r="A31" s="44" t="s">
        <v>29</v>
      </c>
      <c r="B31" s="43" t="s">
        <v>13</v>
      </c>
      <c r="C31" s="42">
        <f>SUM(C32:C35)</f>
        <v>427143914658.20996</v>
      </c>
      <c r="D31" s="42">
        <f>SUM(D32:D35)</f>
        <v>277825993167</v>
      </c>
      <c r="E31" s="45">
        <f t="shared" si="4"/>
        <v>-34.957286377517633</v>
      </c>
      <c r="F31" s="42">
        <f>SUM(F32:F35)</f>
        <v>225031272650.60999</v>
      </c>
      <c r="G31" s="46">
        <f t="shared" si="1"/>
        <v>-19.002800967098619</v>
      </c>
      <c r="H31" s="42">
        <f>SUM(H32:H35)</f>
        <v>409783965468.69</v>
      </c>
      <c r="I31" s="46">
        <f t="shared" si="2"/>
        <v>82.10089675177386</v>
      </c>
      <c r="J31" s="42">
        <f>SUM(J32:J35)</f>
        <v>331663316815</v>
      </c>
      <c r="K31" s="46">
        <f t="shared" si="3"/>
        <v>-19.063861750749471</v>
      </c>
      <c r="L31" s="41">
        <f>SUM(L32:L35)</f>
        <v>217857329844</v>
      </c>
      <c r="M31" s="46">
        <f t="shared" si="3"/>
        <v>-34.313709476191598</v>
      </c>
    </row>
    <row r="32" spans="1:13" x14ac:dyDescent="0.25">
      <c r="A32" s="3"/>
      <c r="B32" s="4" t="s">
        <v>14</v>
      </c>
      <c r="C32" s="39">
        <v>83740009910</v>
      </c>
      <c r="D32" s="39">
        <v>60409060147</v>
      </c>
      <c r="E32" s="38">
        <f t="shared" si="4"/>
        <v>-27.861173873844841</v>
      </c>
      <c r="F32" s="35">
        <v>65546859802</v>
      </c>
      <c r="G32" s="47">
        <f t="shared" si="1"/>
        <v>8.5050150465801462</v>
      </c>
      <c r="H32" s="39">
        <v>110262352305</v>
      </c>
      <c r="I32" s="47">
        <f t="shared" si="2"/>
        <v>68.219122377599575</v>
      </c>
      <c r="J32" s="39">
        <v>90974856204</v>
      </c>
      <c r="K32" s="47">
        <f t="shared" si="3"/>
        <v>-17.492367701033874</v>
      </c>
      <c r="L32" s="36">
        <v>70346944520</v>
      </c>
      <c r="M32" s="47">
        <f t="shared" si="3"/>
        <v>-22.674299850218425</v>
      </c>
    </row>
    <row r="33" spans="1:13" x14ac:dyDescent="0.25">
      <c r="A33" s="3"/>
      <c r="B33" s="4" t="s">
        <v>15</v>
      </c>
      <c r="C33" s="39">
        <v>52770043061.209999</v>
      </c>
      <c r="D33" s="39">
        <v>43996447937</v>
      </c>
      <c r="E33" s="38">
        <f t="shared" si="4"/>
        <v>-16.626090515092379</v>
      </c>
      <c r="F33" s="35">
        <v>36000922323.800003</v>
      </c>
      <c r="G33" s="47">
        <f t="shared" si="1"/>
        <v>-18.173116213038519</v>
      </c>
      <c r="H33" s="39">
        <v>60246393744.260002</v>
      </c>
      <c r="I33" s="47">
        <f t="shared" si="2"/>
        <v>67.34680629121398</v>
      </c>
      <c r="J33" s="39">
        <v>127080659144</v>
      </c>
      <c r="K33" s="47">
        <f t="shared" si="3"/>
        <v>110.93488131994233</v>
      </c>
      <c r="L33" s="36">
        <v>74560669279</v>
      </c>
      <c r="M33" s="47">
        <f t="shared" si="3"/>
        <v>-41.328074798138694</v>
      </c>
    </row>
    <row r="34" spans="1:13" x14ac:dyDescent="0.25">
      <c r="A34" s="3"/>
      <c r="B34" s="4" t="s">
        <v>16</v>
      </c>
      <c r="C34" s="39">
        <v>286120936276</v>
      </c>
      <c r="D34" s="39">
        <v>169629442775</v>
      </c>
      <c r="E34" s="38">
        <f t="shared" si="4"/>
        <v>-40.714075319755402</v>
      </c>
      <c r="F34" s="35">
        <v>121553150754.81</v>
      </c>
      <c r="G34" s="47">
        <f t="shared" si="1"/>
        <v>-28.341950096457836</v>
      </c>
      <c r="H34" s="39">
        <v>236803893152.42999</v>
      </c>
      <c r="I34" s="47">
        <f t="shared" si="2"/>
        <v>94.815100786730852</v>
      </c>
      <c r="J34" s="39">
        <v>109544048568</v>
      </c>
      <c r="K34" s="47">
        <f t="shared" si="3"/>
        <v>-53.740604890525681</v>
      </c>
      <c r="L34" s="36">
        <v>68127310095</v>
      </c>
      <c r="M34" s="47">
        <f t="shared" si="3"/>
        <v>-37.808296310401893</v>
      </c>
    </row>
    <row r="35" spans="1:13" x14ac:dyDescent="0.25">
      <c r="A35" s="3"/>
      <c r="B35" s="4" t="s">
        <v>17</v>
      </c>
      <c r="C35" s="39">
        <v>4512925411</v>
      </c>
      <c r="D35" s="39">
        <v>3791042308</v>
      </c>
      <c r="E35" s="38">
        <f t="shared" si="4"/>
        <v>-15.995901488654141</v>
      </c>
      <c r="F35" s="35">
        <v>1930339770</v>
      </c>
      <c r="G35" s="47">
        <f t="shared" si="1"/>
        <v>-49.081555594182518</v>
      </c>
      <c r="H35" s="39">
        <v>2471326267</v>
      </c>
      <c r="I35" s="47">
        <f t="shared" si="2"/>
        <v>28.025454658689441</v>
      </c>
      <c r="J35" s="39">
        <v>4063752899</v>
      </c>
      <c r="K35" s="47">
        <f t="shared" si="3"/>
        <v>64.436114861235367</v>
      </c>
      <c r="L35" s="36">
        <v>4822405950</v>
      </c>
      <c r="M35" s="47">
        <f t="shared" si="3"/>
        <v>18.668779078242867</v>
      </c>
    </row>
    <row r="36" spans="1:13" x14ac:dyDescent="0.25">
      <c r="A36" s="3"/>
      <c r="B36" s="4"/>
      <c r="C36" s="39"/>
      <c r="D36" s="39"/>
      <c r="E36" s="38"/>
      <c r="F36" s="39"/>
      <c r="G36" s="47"/>
      <c r="H36" s="39"/>
      <c r="I36" s="47"/>
      <c r="J36" s="39"/>
      <c r="K36" s="47"/>
      <c r="L36" s="36"/>
      <c r="M36" s="47"/>
    </row>
    <row r="37" spans="1:13" x14ac:dyDescent="0.25">
      <c r="A37" s="44" t="s">
        <v>30</v>
      </c>
      <c r="B37" s="43" t="s">
        <v>18</v>
      </c>
      <c r="C37" s="42">
        <f>C38</f>
        <v>2096797004</v>
      </c>
      <c r="D37" s="42">
        <f t="shared" ref="D37:L37" si="6">D38</f>
        <v>30421703090.59</v>
      </c>
      <c r="E37" s="45">
        <f t="shared" si="4"/>
        <v>1350.8654406008488</v>
      </c>
      <c r="F37" s="42">
        <f t="shared" si="6"/>
        <v>2984686795</v>
      </c>
      <c r="G37" s="46">
        <f t="shared" si="1"/>
        <v>-90.188955608066465</v>
      </c>
      <c r="H37" s="42">
        <f t="shared" si="6"/>
        <v>468900997.58999997</v>
      </c>
      <c r="I37" s="46">
        <f t="shared" si="2"/>
        <v>-84.289775450626465</v>
      </c>
      <c r="J37" s="42">
        <f t="shared" si="6"/>
        <v>11244018883</v>
      </c>
      <c r="K37" s="46">
        <f t="shared" si="3"/>
        <v>2297.9515805661822</v>
      </c>
      <c r="L37" s="41">
        <f t="shared" si="6"/>
        <v>3398746694</v>
      </c>
      <c r="M37" s="46">
        <f t="shared" si="3"/>
        <v>-69.772847863688526</v>
      </c>
    </row>
    <row r="38" spans="1:13" x14ac:dyDescent="0.25">
      <c r="A38" s="3"/>
      <c r="B38" s="4" t="s">
        <v>19</v>
      </c>
      <c r="C38" s="39">
        <v>2096797004</v>
      </c>
      <c r="D38" s="39">
        <v>30421703090.59</v>
      </c>
      <c r="E38" s="38">
        <f t="shared" si="4"/>
        <v>1350.8654406008488</v>
      </c>
      <c r="F38" s="35">
        <v>2984686795</v>
      </c>
      <c r="G38" s="47">
        <f t="shared" si="1"/>
        <v>-90.188955608066465</v>
      </c>
      <c r="H38" s="39">
        <v>468900997.58999997</v>
      </c>
      <c r="I38" s="47">
        <f t="shared" si="2"/>
        <v>-84.289775450626465</v>
      </c>
      <c r="J38" s="39">
        <v>11244018883</v>
      </c>
      <c r="K38" s="47">
        <f t="shared" si="3"/>
        <v>2297.9515805661822</v>
      </c>
      <c r="L38" s="36">
        <v>3398746694</v>
      </c>
      <c r="M38" s="47">
        <f t="shared" si="3"/>
        <v>-69.772847863688526</v>
      </c>
    </row>
    <row r="39" spans="1:13" x14ac:dyDescent="0.25">
      <c r="A39" s="3"/>
      <c r="B39" s="4"/>
      <c r="C39" s="39"/>
      <c r="D39" s="39"/>
      <c r="E39" s="38"/>
      <c r="F39" s="39"/>
      <c r="G39" s="47"/>
      <c r="H39" s="39"/>
      <c r="I39" s="47"/>
      <c r="J39" s="39"/>
      <c r="K39" s="47"/>
      <c r="L39" s="36"/>
      <c r="M39" s="47"/>
    </row>
    <row r="40" spans="1:13" x14ac:dyDescent="0.25">
      <c r="A40" s="44" t="s">
        <v>31</v>
      </c>
      <c r="B40" s="43" t="s">
        <v>20</v>
      </c>
      <c r="C40" s="42">
        <f>SUM(C41:C42)</f>
        <v>454173222268</v>
      </c>
      <c r="D40" s="42">
        <f t="shared" ref="D40:L40" si="7">SUM(D41:D42)</f>
        <v>422591512838</v>
      </c>
      <c r="E40" s="45">
        <f t="shared" si="4"/>
        <v>-6.9536705119449262</v>
      </c>
      <c r="F40" s="42">
        <f t="shared" si="7"/>
        <v>435423072656</v>
      </c>
      <c r="G40" s="46">
        <f t="shared" si="1"/>
        <v>3.036397899197508</v>
      </c>
      <c r="H40" s="42">
        <f t="shared" si="7"/>
        <v>510383703108</v>
      </c>
      <c r="I40" s="46">
        <f t="shared" si="2"/>
        <v>17.215585291508336</v>
      </c>
      <c r="J40" s="42">
        <f>SUM(J41:J42)</f>
        <v>492721574939</v>
      </c>
      <c r="K40" s="46">
        <f t="shared" si="3"/>
        <v>-3.4605588033955303</v>
      </c>
      <c r="L40" s="41">
        <f t="shared" si="7"/>
        <v>467309790561</v>
      </c>
      <c r="M40" s="46">
        <f t="shared" si="3"/>
        <v>-5.1574328526503095</v>
      </c>
    </row>
    <row r="41" spans="1:13" x14ac:dyDescent="0.25">
      <c r="A41" s="3"/>
      <c r="B41" s="4" t="s">
        <v>21</v>
      </c>
      <c r="C41" s="39">
        <v>9257999768</v>
      </c>
      <c r="D41" s="39">
        <v>8519503278</v>
      </c>
      <c r="E41" s="38">
        <f t="shared" si="4"/>
        <v>-7.9768471430793406</v>
      </c>
      <c r="F41" s="39">
        <v>13213704857</v>
      </c>
      <c r="G41" s="47">
        <f t="shared" si="1"/>
        <v>55.099475002514339</v>
      </c>
      <c r="H41" s="39">
        <v>10819595408</v>
      </c>
      <c r="I41" s="47">
        <f t="shared" si="2"/>
        <v>-18.118381444941338</v>
      </c>
      <c r="J41" s="39">
        <v>4238493005</v>
      </c>
      <c r="K41" s="47">
        <f t="shared" si="3"/>
        <v>-60.825771711703183</v>
      </c>
      <c r="L41" s="36">
        <v>3829710696</v>
      </c>
      <c r="M41" s="47">
        <f t="shared" si="3"/>
        <v>-9.6445200810234688</v>
      </c>
    </row>
    <row r="42" spans="1:13" x14ac:dyDescent="0.25">
      <c r="A42" s="3"/>
      <c r="B42" s="4" t="s">
        <v>22</v>
      </c>
      <c r="C42" s="39">
        <v>444915222500</v>
      </c>
      <c r="D42" s="39">
        <v>414072009560</v>
      </c>
      <c r="E42" s="38">
        <f t="shared" si="4"/>
        <v>-6.9323797838811858</v>
      </c>
      <c r="F42" s="39">
        <v>422209367799</v>
      </c>
      <c r="G42" s="47">
        <f t="shared" si="1"/>
        <v>1.9652036484298701</v>
      </c>
      <c r="H42" s="39">
        <v>499564107700</v>
      </c>
      <c r="I42" s="47">
        <f t="shared" si="2"/>
        <v>18.321417240042397</v>
      </c>
      <c r="J42" s="39">
        <v>488483081934</v>
      </c>
      <c r="K42" s="47">
        <f t="shared" si="3"/>
        <v>-2.2181388925271661</v>
      </c>
      <c r="L42" s="36">
        <v>463480079865</v>
      </c>
      <c r="M42" s="47">
        <f t="shared" si="3"/>
        <v>-5.1184990829177188</v>
      </c>
    </row>
    <row r="43" spans="1:13" x14ac:dyDescent="0.25">
      <c r="A43" s="3"/>
      <c r="B43" s="4"/>
      <c r="C43" s="11"/>
      <c r="D43" s="11"/>
      <c r="E43" s="24"/>
      <c r="F43" s="39"/>
      <c r="G43" s="47"/>
      <c r="H43" s="39"/>
      <c r="I43" s="47"/>
      <c r="J43" s="39"/>
      <c r="K43" s="47"/>
      <c r="L43" s="36"/>
      <c r="M43" s="47"/>
    </row>
    <row r="44" spans="1:13" x14ac:dyDescent="0.25">
      <c r="A44" s="9">
        <v>3</v>
      </c>
      <c r="B44" s="10" t="s">
        <v>23</v>
      </c>
      <c r="C44" s="12">
        <f>C4-C22</f>
        <v>-86397818611.619629</v>
      </c>
      <c r="D44" s="12">
        <f>D4-D22</f>
        <v>23246761681.260254</v>
      </c>
      <c r="E44" s="40">
        <f t="shared" si="4"/>
        <v>-126.90665349522354</v>
      </c>
      <c r="F44" s="12">
        <f>F4-F22</f>
        <v>214635746142.5</v>
      </c>
      <c r="G44" s="51">
        <f t="shared" si="1"/>
        <v>823.29309813298755</v>
      </c>
      <c r="H44" s="12">
        <f>H4-H22</f>
        <v>-207806535160.5498</v>
      </c>
      <c r="I44" s="51">
        <f t="shared" si="2"/>
        <v>-196.81823223545615</v>
      </c>
      <c r="J44" s="12">
        <f>J4-J22</f>
        <v>-163662773109.43018</v>
      </c>
      <c r="K44" s="51">
        <f t="shared" si="3"/>
        <v>-21.242720791727983</v>
      </c>
      <c r="L44" s="57">
        <f>L4-L22</f>
        <v>21530494594</v>
      </c>
      <c r="M44" s="51">
        <f t="shared" si="3"/>
        <v>-113.15540130778794</v>
      </c>
    </row>
    <row r="45" spans="1:13" x14ac:dyDescent="0.25">
      <c r="A45" s="3"/>
      <c r="B45" s="4"/>
      <c r="C45" s="11"/>
      <c r="D45" s="11"/>
      <c r="E45" s="24"/>
      <c r="F45" s="39"/>
      <c r="G45" s="47"/>
      <c r="H45" s="39"/>
      <c r="I45" s="47"/>
      <c r="J45" s="39"/>
      <c r="K45" s="47"/>
      <c r="L45" s="36"/>
      <c r="M45" s="47"/>
    </row>
    <row r="46" spans="1:13" x14ac:dyDescent="0.25">
      <c r="A46" s="9">
        <v>4</v>
      </c>
      <c r="B46" s="10" t="s">
        <v>24</v>
      </c>
      <c r="C46" s="12">
        <f>C47-C49</f>
        <v>129245450685.08</v>
      </c>
      <c r="D46" s="12">
        <f t="shared" ref="D46:L46" si="8">D47-D49</f>
        <v>83747910073.460007</v>
      </c>
      <c r="E46" s="40">
        <f t="shared" si="4"/>
        <v>-35.202431010496063</v>
      </c>
      <c r="F46" s="12">
        <f t="shared" si="8"/>
        <v>103962869446.72</v>
      </c>
      <c r="G46" s="51">
        <f t="shared" si="1"/>
        <v>24.137867268005035</v>
      </c>
      <c r="H46" s="12">
        <f>J47-J49</f>
        <v>241893488558.67001</v>
      </c>
      <c r="I46" s="51">
        <f t="shared" si="2"/>
        <v>132.67296280489657</v>
      </c>
      <c r="J46" s="12">
        <f t="shared" ref="J46" si="9">J47-J49</f>
        <v>241893488558.67001</v>
      </c>
      <c r="K46" s="51">
        <f t="shared" si="3"/>
        <v>0</v>
      </c>
      <c r="L46" s="57">
        <f t="shared" si="8"/>
        <v>65971161278.240005</v>
      </c>
      <c r="M46" s="51">
        <f t="shared" si="3"/>
        <v>-72.727185972912594</v>
      </c>
    </row>
    <row r="47" spans="1:13" x14ac:dyDescent="0.25">
      <c r="A47" s="44" t="s">
        <v>28</v>
      </c>
      <c r="B47" s="43" t="s">
        <v>25</v>
      </c>
      <c r="C47" s="42">
        <v>131505450685.08</v>
      </c>
      <c r="D47" s="42">
        <v>86947910073.460007</v>
      </c>
      <c r="E47" s="45">
        <f t="shared" si="4"/>
        <v>-33.882656862887956</v>
      </c>
      <c r="F47" s="42">
        <v>106962869446.72</v>
      </c>
      <c r="G47" s="46">
        <f t="shared" si="1"/>
        <v>23.019482994300702</v>
      </c>
      <c r="H47" s="42">
        <v>457180623589.21997</v>
      </c>
      <c r="I47" s="46">
        <f t="shared" si="2"/>
        <v>327.41993175206403</v>
      </c>
      <c r="J47" s="42">
        <v>247877088428.67001</v>
      </c>
      <c r="K47" s="46">
        <f t="shared" si="3"/>
        <v>-45.781366129945752</v>
      </c>
      <c r="L47" s="41">
        <v>93704700449.240005</v>
      </c>
      <c r="M47" s="46">
        <f t="shared" si="3"/>
        <v>-62.197111058852542</v>
      </c>
    </row>
    <row r="48" spans="1:13" x14ac:dyDescent="0.25">
      <c r="A48" s="3"/>
      <c r="B48" s="4"/>
      <c r="C48" s="11"/>
      <c r="D48" s="11"/>
      <c r="E48" s="24"/>
      <c r="F48" s="39"/>
      <c r="G48" s="47"/>
      <c r="H48" s="37"/>
      <c r="I48" s="47"/>
      <c r="J48" s="39"/>
      <c r="K48" s="47"/>
      <c r="L48" s="36"/>
      <c r="M48" s="47"/>
    </row>
    <row r="49" spans="1:13" x14ac:dyDescent="0.25">
      <c r="A49" s="44" t="s">
        <v>29</v>
      </c>
      <c r="B49" s="43" t="s">
        <v>26</v>
      </c>
      <c r="C49" s="42">
        <v>2260000000</v>
      </c>
      <c r="D49" s="42">
        <v>3200000000</v>
      </c>
      <c r="E49" s="45">
        <f t="shared" si="4"/>
        <v>41.592920353982301</v>
      </c>
      <c r="F49" s="42">
        <v>3000000000</v>
      </c>
      <c r="G49" s="46">
        <f t="shared" si="1"/>
        <v>-6.25</v>
      </c>
      <c r="H49" s="42">
        <v>3000000000</v>
      </c>
      <c r="I49" s="46">
        <f t="shared" si="2"/>
        <v>0</v>
      </c>
      <c r="J49" s="42">
        <v>5983599870</v>
      </c>
      <c r="K49" s="46">
        <f t="shared" si="3"/>
        <v>99.453328999999997</v>
      </c>
      <c r="L49" s="41">
        <v>27733539171</v>
      </c>
      <c r="M49" s="46">
        <f t="shared" si="3"/>
        <v>363.4925425085284</v>
      </c>
    </row>
    <row r="50" spans="1:13" x14ac:dyDescent="0.25">
      <c r="A50" s="3"/>
      <c r="B50" s="4"/>
      <c r="C50" s="39"/>
      <c r="D50" s="39"/>
      <c r="E50" s="38"/>
      <c r="F50" s="39"/>
      <c r="G50" s="47"/>
      <c r="H50" s="37"/>
      <c r="I50" s="47"/>
      <c r="J50" s="39"/>
      <c r="K50" s="47"/>
      <c r="L50" s="36"/>
      <c r="M50" s="47"/>
    </row>
    <row r="51" spans="1:13" x14ac:dyDescent="0.25">
      <c r="A51" s="44">
        <v>5</v>
      </c>
      <c r="B51" s="43" t="s">
        <v>27</v>
      </c>
      <c r="C51" s="42">
        <v>42847632073.459999</v>
      </c>
      <c r="D51" s="42">
        <v>106994671754.72</v>
      </c>
      <c r="E51" s="45">
        <f t="shared" si="4"/>
        <v>149.7096492316852</v>
      </c>
      <c r="F51" s="42">
        <v>318598615589.21997</v>
      </c>
      <c r="G51" s="46">
        <f t="shared" si="1"/>
        <v>197.7705434898586</v>
      </c>
      <c r="H51" s="42">
        <v>246374088428.67001</v>
      </c>
      <c r="I51" s="46">
        <f>(H51-F51)/F51*100</f>
        <v>-22.669441619191307</v>
      </c>
      <c r="J51" s="42">
        <v>78230715449.240005</v>
      </c>
      <c r="K51" s="46">
        <f>(J51-H51)/H51*100</f>
        <v>-68.247182182111118</v>
      </c>
      <c r="L51" s="41">
        <v>87501655872.240005</v>
      </c>
      <c r="M51" s="46">
        <f t="shared" si="3"/>
        <v>11.850767783167532</v>
      </c>
    </row>
    <row r="55" spans="1:13" x14ac:dyDescent="0.25">
      <c r="A55" s="8" t="s">
        <v>36</v>
      </c>
      <c r="B55" s="8"/>
      <c r="C55" s="8"/>
    </row>
  </sheetData>
  <mergeCells count="5">
    <mergeCell ref="B1:J1"/>
    <mergeCell ref="B2:B3"/>
    <mergeCell ref="C2:L2"/>
    <mergeCell ref="A2:A3"/>
    <mergeCell ref="A55:C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tu1</dc:creator>
  <cp:lastModifiedBy>hp tu1</cp:lastModifiedBy>
  <dcterms:created xsi:type="dcterms:W3CDTF">2026-03-03T02:06:06Z</dcterms:created>
  <dcterms:modified xsi:type="dcterms:W3CDTF">2026-03-03T05:33:42Z</dcterms:modified>
</cp:coreProperties>
</file>